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tabRatio="741" activeTab="7"/>
  </bookViews>
  <sheets>
    <sheet name="60 m" sheetId="1" r:id="rId1"/>
    <sheet name="Tāllēkšana" sheetId="2" r:id="rId2"/>
    <sheet name="Lode" sheetId="3" r:id="rId3"/>
    <sheet name="Augstlēkšana" sheetId="4" r:id="rId4"/>
    <sheet name="60 m.b" sheetId="5" r:id="rId5"/>
    <sheet name="Kārts" sheetId="6" r:id="rId6"/>
    <sheet name="1000 m" sheetId="7" r:id="rId7"/>
    <sheet name="KOP" sheetId="8" r:id="rId8"/>
  </sheets>
  <definedNames>
    <definedName name="augstums" localSheetId="3">'Augstlēkšana'!$A$4:$AW$11</definedName>
    <definedName name="augstums" localSheetId="5">'Kārts'!$A$4:$AP$12</definedName>
    <definedName name="_xlnm.Print_Titles" localSheetId="6">'1000 m'!$1:$10</definedName>
    <definedName name="_xlnm.Print_Titles" localSheetId="0">'60 m'!$1:$10</definedName>
    <definedName name="_xlnm.Print_Titles" localSheetId="4">'60 m.b'!$1:$11</definedName>
    <definedName name="skries" localSheetId="6">'1000 m'!$A$1:$I$10</definedName>
    <definedName name="skries" localSheetId="0">'60 m'!$A$1:$I$10</definedName>
    <definedName name="skries" localSheetId="4">'60 m.b'!$A$1:$I$11</definedName>
    <definedName name="talums" localSheetId="2">'Lode'!$A$2:$N$11</definedName>
    <definedName name="talums" localSheetId="1">'Tāllēkšana'!$A$2:$N$11</definedName>
  </definedNames>
  <calcPr fullCalcOnLoad="1"/>
</workbook>
</file>

<file path=xl/sharedStrings.xml><?xml version="1.0" encoding="utf-8"?>
<sst xmlns="http://schemas.openxmlformats.org/spreadsheetml/2006/main" count="899" uniqueCount="118">
  <si>
    <t>1000 m</t>
  </si>
  <si>
    <t>3</t>
  </si>
  <si>
    <t>60 m</t>
  </si>
  <si>
    <t>Latvijas Ziemas čempionāts daudzcīņās</t>
  </si>
  <si>
    <t>Rīga</t>
  </si>
  <si>
    <t>Nr.</t>
  </si>
  <si>
    <t>Uzvārds, Vārds</t>
  </si>
  <si>
    <t>Dz.g.</t>
  </si>
  <si>
    <t>Komanda</t>
  </si>
  <si>
    <t>Rez.</t>
  </si>
  <si>
    <t>Punkti</t>
  </si>
  <si>
    <t>Tāllēkšana</t>
  </si>
  <si>
    <t>Lodes grūšana</t>
  </si>
  <si>
    <t>Augstlēkšana</t>
  </si>
  <si>
    <t>60 m/b</t>
  </si>
  <si>
    <t>Kārtslēkšana</t>
  </si>
  <si>
    <t>Jauniešiem</t>
  </si>
  <si>
    <t>1.skrējiens</t>
  </si>
  <si>
    <t>2.skrējiens</t>
  </si>
  <si>
    <t>3.skrējiens</t>
  </si>
  <si>
    <t>4.skrējiens</t>
  </si>
  <si>
    <t>07.01.2017</t>
  </si>
  <si>
    <t>08.01.2017</t>
  </si>
  <si>
    <t>Laiva Oto</t>
  </si>
  <si>
    <t>240701</t>
  </si>
  <si>
    <t>Siguldas SS</t>
  </si>
  <si>
    <t>Ali Karims</t>
  </si>
  <si>
    <t>160101</t>
  </si>
  <si>
    <t>Ogres nov. SS</t>
  </si>
  <si>
    <t>Safonovs Andrejs</t>
  </si>
  <si>
    <t>080701</t>
  </si>
  <si>
    <t>Rūtiņš Artūrs</t>
  </si>
  <si>
    <t>280400</t>
  </si>
  <si>
    <t>Smilškalns Emīls</t>
  </si>
  <si>
    <t>120101</t>
  </si>
  <si>
    <t>Šķēle Jānis</t>
  </si>
  <si>
    <t>260201</t>
  </si>
  <si>
    <t>Madonas BJSS/MSĢ</t>
  </si>
  <si>
    <t>Šahno Jurģis</t>
  </si>
  <si>
    <t>210501</t>
  </si>
  <si>
    <t>Madonas BJSS</t>
  </si>
  <si>
    <t>Smilga Mārtiņš</t>
  </si>
  <si>
    <t>150301</t>
  </si>
  <si>
    <t>Puks Rojs</t>
  </si>
  <si>
    <t>050200</t>
  </si>
  <si>
    <t>Liepājas SSS</t>
  </si>
  <si>
    <t>Kālis Adrians</t>
  </si>
  <si>
    <t>270900</t>
  </si>
  <si>
    <t>Kālis Aleksandrs</t>
  </si>
  <si>
    <t>Jēkabsons Aivis</t>
  </si>
  <si>
    <t>131000</t>
  </si>
  <si>
    <t>Bauskas nov. BJSS</t>
  </si>
  <si>
    <t>Smilga Valts</t>
  </si>
  <si>
    <t>170201</t>
  </si>
  <si>
    <t>Smilga Rinalds</t>
  </si>
  <si>
    <t>Odziņš Renārs</t>
  </si>
  <si>
    <t>250101</t>
  </si>
  <si>
    <t>Kozjakovs Oļegs</t>
  </si>
  <si>
    <t>130101</t>
  </si>
  <si>
    <t>Aizkraukles nov. SS</t>
  </si>
  <si>
    <t>5.skrējiens</t>
  </si>
  <si>
    <t>Duļbinskis Artis</t>
  </si>
  <si>
    <t>190700</t>
  </si>
  <si>
    <t>Balvu SS</t>
  </si>
  <si>
    <t>Brālēns Ričards</t>
  </si>
  <si>
    <t>240200</t>
  </si>
  <si>
    <t>Valmieras VK/MSĢ</t>
  </si>
  <si>
    <t>Ūdris ralfs</t>
  </si>
  <si>
    <t>250801</t>
  </si>
  <si>
    <t>Valmieras VK</t>
  </si>
  <si>
    <t>Ūdris Ralfs</t>
  </si>
  <si>
    <t>x</t>
  </si>
  <si>
    <t>-</t>
  </si>
  <si>
    <t>1,50</t>
  </si>
  <si>
    <t>1,53</t>
  </si>
  <si>
    <t>1,56</t>
  </si>
  <si>
    <t>1,59</t>
  </si>
  <si>
    <t>1,62</t>
  </si>
  <si>
    <t>1,65</t>
  </si>
  <si>
    <t>1,68</t>
  </si>
  <si>
    <t>1,71</t>
  </si>
  <si>
    <t>1,74</t>
  </si>
  <si>
    <t>1,77</t>
  </si>
  <si>
    <t>1,80</t>
  </si>
  <si>
    <t>1,83</t>
  </si>
  <si>
    <t>1,86</t>
  </si>
  <si>
    <t>1,89</t>
  </si>
  <si>
    <t>1,92</t>
  </si>
  <si>
    <t>1,95</t>
  </si>
  <si>
    <t>o</t>
  </si>
  <si>
    <t>xxx</t>
  </si>
  <si>
    <t>xxo</t>
  </si>
  <si>
    <t>xxxo</t>
  </si>
  <si>
    <t>xo</t>
  </si>
  <si>
    <t>Rīga, RSM</t>
  </si>
  <si>
    <t>07.-08.01.2017</t>
  </si>
  <si>
    <t>T/L</t>
  </si>
  <si>
    <t>Lode</t>
  </si>
  <si>
    <t>A/l</t>
  </si>
  <si>
    <t>K/L</t>
  </si>
  <si>
    <t>Valerijs Veļčinskis</t>
  </si>
  <si>
    <t>Imants Kairišs</t>
  </si>
  <si>
    <t>Artūrs Priževoits</t>
  </si>
  <si>
    <t>Diāna Lauva</t>
  </si>
  <si>
    <t>Andris Eikens, Līga Dzene</t>
  </si>
  <si>
    <t>Gunta Blūmiņa</t>
  </si>
  <si>
    <t>Andris Eikens, Zigmārs Gulbis</t>
  </si>
  <si>
    <t>Raitis Ravinskis</t>
  </si>
  <si>
    <t>Vilnis Zariņš</t>
  </si>
  <si>
    <t>Jevgēnijs Liepa</t>
  </si>
  <si>
    <t>Anita Krauklīte</t>
  </si>
  <si>
    <t>diskv.</t>
  </si>
  <si>
    <t>bez rez.</t>
  </si>
  <si>
    <t>x--</t>
  </si>
  <si>
    <t>---</t>
  </si>
  <si>
    <t>nest.</t>
  </si>
  <si>
    <t>LATVIJAS ČEMPIONĀTS DAUDZCĪŅĀS TELPĀS</t>
  </si>
  <si>
    <t>U18 jauniešiem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</si>
</sst>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_);\(&quot;Ls&quot;\ #,##0\)"/>
    <numFmt numFmtId="177" formatCode="&quot;Ls&quot;\ #,##0_);[Red]\(&quot;Ls&quot;\ #,##0\)"/>
    <numFmt numFmtId="178" formatCode="&quot;Ls&quot;\ #,##0.00_);\(&quot;Ls&quot;\ #,##0.00\)"/>
    <numFmt numFmtId="179" formatCode="&quot;Ls&quot;\ #,##0.00_);[Red]\(&quot;Ls&quot;\ #,##0.00\)"/>
    <numFmt numFmtId="180" formatCode="_(&quot;Ls&quot;\ * #,##0_);_(&quot;Ls&quot;\ * \(#,##0\);_(&quot;Ls&quot;\ * &quot;-&quot;_);_(@_)"/>
    <numFmt numFmtId="181" formatCode="_(&quot;Ls&quot;\ * #,##0.00_);_(&quot;Ls&quot;\ * \(#,##0.00\);_(&quot;Ls&quot;\ 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#,##0;\-#,##0;&quot;-&quot;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\ \ @"/>
    <numFmt numFmtId="194" formatCode="\ \ \ \ @"/>
    <numFmt numFmtId="195" formatCode="[Red]0%;[Red]\(0%\)"/>
    <numFmt numFmtId="196" formatCode="0%;\(0%\)"/>
    <numFmt numFmtId="197" formatCode="[$-426]dddd\,\ yyyy&quot;. gada &quot;d\.\ mmmm"/>
    <numFmt numFmtId="198" formatCode="dd\.mm\.yy"/>
    <numFmt numFmtId="199" formatCode="mm:ss.00"/>
    <numFmt numFmtId="200" formatCode="h:mm:ss;@"/>
    <numFmt numFmtId="201" formatCode="dd/mm/yy"/>
  </numFmts>
  <fonts count="6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1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9" fontId="2" fillId="0" borderId="0" applyFill="0" applyBorder="0" applyAlignment="0">
      <protection/>
    </xf>
    <xf numFmtId="190" fontId="2" fillId="0" borderId="0" applyFill="0" applyBorder="0" applyAlignment="0">
      <protection/>
    </xf>
    <xf numFmtId="191" fontId="2" fillId="0" borderId="0" applyFill="0" applyBorder="0" applyAlignment="0">
      <protection/>
    </xf>
    <xf numFmtId="187" fontId="2" fillId="0" borderId="0" applyFill="0" applyBorder="0" applyAlignment="0">
      <protection/>
    </xf>
    <xf numFmtId="192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" fillId="0" borderId="0" applyFill="0" applyBorder="0" applyAlignment="0">
      <protection/>
    </xf>
    <xf numFmtId="188" fontId="3" fillId="0" borderId="0" applyFill="0" applyBorder="0" applyAlignment="0">
      <protection/>
    </xf>
    <xf numFmtId="187" fontId="3" fillId="0" borderId="0" applyFill="0" applyBorder="0" applyAlignment="0">
      <protection/>
    </xf>
    <xf numFmtId="192" fontId="3" fillId="0" borderId="0" applyFill="0" applyBorder="0" applyAlignment="0">
      <protection/>
    </xf>
    <xf numFmtId="188" fontId="3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10" fontId="1" fillId="31" borderId="8" applyNumberFormat="0" applyBorder="0" applyAlignment="0" applyProtection="0"/>
    <xf numFmtId="187" fontId="6" fillId="0" borderId="0" applyFill="0" applyBorder="0" applyAlignment="0">
      <protection/>
    </xf>
    <xf numFmtId="188" fontId="6" fillId="0" borderId="0" applyFill="0" applyBorder="0" applyAlignment="0">
      <protection/>
    </xf>
    <xf numFmtId="187" fontId="6" fillId="0" borderId="0" applyFill="0" applyBorder="0" applyAlignment="0">
      <protection/>
    </xf>
    <xf numFmtId="192" fontId="6" fillId="0" borderId="0" applyFill="0" applyBorder="0" applyAlignment="0">
      <protection/>
    </xf>
    <xf numFmtId="188" fontId="6" fillId="0" borderId="0" applyFill="0" applyBorder="0" applyAlignment="0">
      <protection/>
    </xf>
    <xf numFmtId="0" fontId="63" fillId="0" borderId="9" applyNumberFormat="0" applyFill="0" applyAlignment="0" applyProtection="0"/>
    <xf numFmtId="0" fontId="64" fillId="32" borderId="0" applyNumberFormat="0" applyBorder="0" applyAlignment="0" applyProtection="0"/>
    <xf numFmtId="195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5" fillId="26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7" fontId="8" fillId="0" borderId="0" applyFill="0" applyBorder="0" applyAlignment="0">
      <protection/>
    </xf>
    <xf numFmtId="188" fontId="8" fillId="0" borderId="0" applyFill="0" applyBorder="0" applyAlignment="0">
      <protection/>
    </xf>
    <xf numFmtId="187" fontId="8" fillId="0" borderId="0" applyFill="0" applyBorder="0" applyAlignment="0">
      <protection/>
    </xf>
    <xf numFmtId="192" fontId="8" fillId="0" borderId="0" applyFill="0" applyBorder="0" applyAlignment="0">
      <protection/>
    </xf>
    <xf numFmtId="188" fontId="8" fillId="0" borderId="0" applyFill="0" applyBorder="0" applyAlignment="0">
      <protection/>
    </xf>
    <xf numFmtId="49" fontId="2" fillId="0" borderId="0" applyFill="0" applyBorder="0" applyAlignment="0">
      <protection/>
    </xf>
    <xf numFmtId="193" fontId="2" fillId="0" borderId="0" applyFill="0" applyBorder="0" applyAlignment="0">
      <protection/>
    </xf>
    <xf numFmtId="194" fontId="2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9" fillId="0" borderId="0" xfId="84" applyFont="1">
      <alignment/>
      <protection/>
    </xf>
    <xf numFmtId="49" fontId="10" fillId="0" borderId="0" xfId="84" applyNumberFormat="1" applyFont="1" applyAlignment="1">
      <alignment horizontal="center"/>
      <protection/>
    </xf>
    <xf numFmtId="49" fontId="9" fillId="0" borderId="0" xfId="84" applyNumberFormat="1" applyFont="1" applyAlignment="1">
      <alignment horizontal="center"/>
      <protection/>
    </xf>
    <xf numFmtId="0" fontId="11" fillId="0" borderId="0" xfId="84" applyFont="1" applyAlignment="1">
      <alignment horizontal="center"/>
      <protection/>
    </xf>
    <xf numFmtId="0" fontId="9" fillId="0" borderId="0" xfId="84" applyFont="1" applyAlignment="1">
      <alignment horizontal="left"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3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3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198" fontId="9" fillId="0" borderId="0" xfId="84" applyNumberFormat="1" applyFont="1" applyAlignment="1">
      <alignment horizontal="center"/>
      <protection/>
    </xf>
    <xf numFmtId="0" fontId="9" fillId="0" borderId="0" xfId="84" applyFont="1" applyBorder="1" applyAlignment="1">
      <alignment horizontal="center"/>
      <protection/>
    </xf>
    <xf numFmtId="0" fontId="9" fillId="0" borderId="0" xfId="84" applyFont="1" applyFill="1">
      <alignment/>
      <protection/>
    </xf>
    <xf numFmtId="0" fontId="15" fillId="0" borderId="0" xfId="84" applyFont="1" applyFill="1">
      <alignment/>
      <protection/>
    </xf>
    <xf numFmtId="0" fontId="17" fillId="0" borderId="0" xfId="84" applyFont="1" applyAlignment="1">
      <alignment horizontal="center"/>
      <protection/>
    </xf>
    <xf numFmtId="0" fontId="9" fillId="0" borderId="0" xfId="84" applyFont="1" applyFill="1" applyAlignment="1">
      <alignment horizontal="center" vertical="center" wrapText="1"/>
      <protection/>
    </xf>
    <xf numFmtId="0" fontId="9" fillId="0" borderId="0" xfId="84" applyFont="1" applyAlignment="1">
      <alignment horizontal="left" vertical="center"/>
      <protection/>
    </xf>
    <xf numFmtId="0" fontId="9" fillId="0" borderId="0" xfId="84" applyFont="1" applyAlignment="1">
      <alignment horizontal="center" vertical="center"/>
      <protection/>
    </xf>
    <xf numFmtId="0" fontId="9" fillId="0" borderId="0" xfId="84" applyFont="1" applyAlignment="1">
      <alignment wrapText="1"/>
      <protection/>
    </xf>
    <xf numFmtId="0" fontId="9" fillId="0" borderId="0" xfId="84" applyFont="1" applyAlignment="1">
      <alignment horizontal="center" vertical="top" wrapText="1"/>
      <protection/>
    </xf>
    <xf numFmtId="0" fontId="9" fillId="0" borderId="0" xfId="84" applyFont="1" applyAlignment="1">
      <alignment/>
      <protection/>
    </xf>
    <xf numFmtId="49" fontId="14" fillId="0" borderId="0" xfId="84" applyNumberFormat="1" applyFont="1" applyBorder="1" applyAlignment="1">
      <alignment horizontal="center" vertical="top"/>
      <protection/>
    </xf>
    <xf numFmtId="0" fontId="9" fillId="0" borderId="0" xfId="84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vertical="top" wrapText="1"/>
      <protection/>
    </xf>
    <xf numFmtId="198" fontId="9" fillId="0" borderId="0" xfId="84" applyNumberFormat="1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horizontal="center" vertical="center"/>
      <protection/>
    </xf>
    <xf numFmtId="0" fontId="9" fillId="0" borderId="0" xfId="84" applyFont="1" applyAlignment="1">
      <alignment horizontal="center" vertical="top"/>
      <protection/>
    </xf>
    <xf numFmtId="0" fontId="9" fillId="0" borderId="0" xfId="84" applyFont="1" applyAlignment="1">
      <alignment vertical="top" wrapText="1"/>
      <protection/>
    </xf>
    <xf numFmtId="198" fontId="9" fillId="0" borderId="0" xfId="84" applyNumberFormat="1" applyFont="1" applyAlignment="1">
      <alignment horizontal="center" vertical="top" wrapText="1"/>
      <protection/>
    </xf>
    <xf numFmtId="0" fontId="9" fillId="0" borderId="0" xfId="84" applyFont="1" applyBorder="1" applyAlignment="1">
      <alignment/>
      <protection/>
    </xf>
    <xf numFmtId="0" fontId="9" fillId="0" borderId="0" xfId="84" applyFont="1" applyFill="1" applyAlignment="1">
      <alignment/>
      <protection/>
    </xf>
    <xf numFmtId="49" fontId="19" fillId="0" borderId="13" xfId="84" applyNumberFormat="1" applyFont="1" applyBorder="1" applyAlignment="1">
      <alignment horizontal="center" vertical="center" wrapText="1"/>
      <protection/>
    </xf>
    <xf numFmtId="0" fontId="19" fillId="0" borderId="13" xfId="84" applyFont="1" applyBorder="1" applyAlignment="1">
      <alignment horizontal="center" vertical="center" wrapText="1"/>
      <protection/>
    </xf>
    <xf numFmtId="2" fontId="19" fillId="0" borderId="13" xfId="84" applyNumberFormat="1" applyFont="1" applyBorder="1" applyAlignment="1">
      <alignment horizontal="center" vertical="center" wrapText="1"/>
      <protection/>
    </xf>
    <xf numFmtId="0" fontId="20" fillId="0" borderId="8" xfId="85" applyFont="1" applyFill="1" applyBorder="1" applyAlignment="1">
      <alignment horizontal="left"/>
      <protection/>
    </xf>
    <xf numFmtId="0" fontId="20" fillId="0" borderId="8" xfId="85" applyFont="1" applyFill="1" applyBorder="1" applyAlignment="1">
      <alignment/>
      <protection/>
    </xf>
    <xf numFmtId="0" fontId="22" fillId="0" borderId="8" xfId="84" applyFont="1" applyBorder="1" applyAlignment="1">
      <alignment horizontal="center"/>
      <protection/>
    </xf>
    <xf numFmtId="49" fontId="12" fillId="0" borderId="0" xfId="84" applyNumberFormat="1" applyFont="1" applyBorder="1" applyAlignment="1">
      <alignment/>
      <protection/>
    </xf>
    <xf numFmtId="20" fontId="12" fillId="0" borderId="0" xfId="84" applyNumberFormat="1" applyFont="1" applyBorder="1" applyAlignment="1">
      <alignment/>
      <protection/>
    </xf>
    <xf numFmtId="0" fontId="12" fillId="0" borderId="0" xfId="84" applyFont="1" applyBorder="1" applyAlignment="1">
      <alignment/>
      <protection/>
    </xf>
    <xf numFmtId="2" fontId="22" fillId="0" borderId="8" xfId="84" applyNumberFormat="1" applyFont="1" applyBorder="1" applyAlignment="1">
      <alignment horizontal="center"/>
      <protection/>
    </xf>
    <xf numFmtId="1" fontId="24" fillId="0" borderId="8" xfId="84" applyNumberFormat="1" applyFont="1" applyBorder="1" applyAlignment="1">
      <alignment horizontal="center"/>
      <protection/>
    </xf>
    <xf numFmtId="47" fontId="25" fillId="29" borderId="0" xfId="0" applyNumberFormat="1" applyFont="1" applyFill="1" applyAlignment="1">
      <alignment horizontal="center"/>
    </xf>
    <xf numFmtId="199" fontId="22" fillId="0" borderId="14" xfId="84" applyNumberFormat="1" applyFont="1" applyBorder="1" applyAlignment="1">
      <alignment horizontal="center"/>
      <protection/>
    </xf>
    <xf numFmtId="0" fontId="20" fillId="0" borderId="8" xfId="85" applyFont="1" applyFill="1" applyBorder="1" applyAlignment="1">
      <alignment horizontal="left" vertical="center"/>
      <protection/>
    </xf>
    <xf numFmtId="0" fontId="21" fillId="0" borderId="8" xfId="85" applyFont="1" applyFill="1" applyBorder="1" applyAlignment="1">
      <alignment horizontal="center" vertical="center"/>
      <protection/>
    </xf>
    <xf numFmtId="198" fontId="20" fillId="0" borderId="8" xfId="85" applyNumberFormat="1" applyFont="1" applyFill="1" applyBorder="1" applyAlignment="1">
      <alignment horizontal="left" vertical="center"/>
      <protection/>
    </xf>
    <xf numFmtId="0" fontId="20" fillId="0" borderId="8" xfId="85" applyFont="1" applyFill="1" applyBorder="1" applyAlignment="1">
      <alignment horizontal="center" vertical="center"/>
      <protection/>
    </xf>
    <xf numFmtId="2" fontId="22" fillId="0" borderId="8" xfId="84" applyNumberFormat="1" applyFont="1" applyBorder="1" applyAlignment="1">
      <alignment horizontal="center" vertical="center"/>
      <protection/>
    </xf>
    <xf numFmtId="0" fontId="22" fillId="0" borderId="8" xfId="84" applyFont="1" applyBorder="1" applyAlignment="1">
      <alignment horizontal="center" vertical="center"/>
      <protection/>
    </xf>
    <xf numFmtId="0" fontId="15" fillId="0" borderId="0" xfId="84" applyFont="1" applyBorder="1" applyAlignment="1">
      <alignment horizontal="center"/>
      <protection/>
    </xf>
    <xf numFmtId="9" fontId="15" fillId="0" borderId="0" xfId="89" applyFont="1" applyBorder="1" applyAlignment="1">
      <alignment horizontal="center"/>
    </xf>
    <xf numFmtId="2" fontId="13" fillId="0" borderId="0" xfId="84" applyNumberFormat="1" applyFont="1" applyBorder="1" applyAlignment="1">
      <alignment horizontal="center"/>
      <protection/>
    </xf>
    <xf numFmtId="2" fontId="15" fillId="0" borderId="0" xfId="84" applyNumberFormat="1" applyFont="1" applyBorder="1" applyAlignment="1">
      <alignment horizontal="center"/>
      <protection/>
    </xf>
    <xf numFmtId="49" fontId="12" fillId="0" borderId="0" xfId="84" applyNumberFormat="1" applyFont="1" applyBorder="1" applyAlignment="1">
      <alignment/>
      <protection/>
    </xf>
    <xf numFmtId="0" fontId="26" fillId="0" borderId="8" xfId="0" applyFont="1" applyFill="1" applyBorder="1" applyAlignment="1">
      <alignment horizontal="center"/>
    </xf>
    <xf numFmtId="20" fontId="18" fillId="0" borderId="0" xfId="84" applyNumberFormat="1" applyFont="1" applyBorder="1" applyAlignment="1">
      <alignment/>
      <protection/>
    </xf>
    <xf numFmtId="0" fontId="18" fillId="0" borderId="0" xfId="84" applyFont="1" applyBorder="1" applyAlignment="1">
      <alignment/>
      <protection/>
    </xf>
    <xf numFmtId="0" fontId="26" fillId="0" borderId="8" xfId="0" applyFont="1" applyBorder="1" applyAlignment="1">
      <alignment horizontal="center"/>
    </xf>
    <xf numFmtId="2" fontId="20" fillId="0" borderId="8" xfId="85" applyNumberFormat="1" applyFont="1" applyFill="1" applyBorder="1" applyAlignment="1">
      <alignment horizontal="center" vertical="center"/>
      <protection/>
    </xf>
    <xf numFmtId="2" fontId="20" fillId="0" borderId="8" xfId="85" applyNumberFormat="1" applyFont="1" applyFill="1" applyBorder="1" applyAlignment="1">
      <alignment/>
      <protection/>
    </xf>
    <xf numFmtId="0" fontId="22" fillId="0" borderId="14" xfId="84" applyFont="1" applyBorder="1" applyAlignment="1">
      <alignment horizontal="left" vertical="top" wrapText="1"/>
      <protection/>
    </xf>
    <xf numFmtId="0" fontId="22" fillId="0" borderId="4" xfId="84" applyFont="1" applyBorder="1" applyAlignment="1">
      <alignment horizontal="left" vertical="top" wrapText="1"/>
      <protection/>
    </xf>
    <xf numFmtId="0" fontId="22" fillId="0" borderId="15" xfId="84" applyFont="1" applyBorder="1" applyAlignment="1">
      <alignment horizontal="left" vertical="top" wrapText="1"/>
      <protection/>
    </xf>
    <xf numFmtId="0" fontId="22" fillId="0" borderId="4" xfId="84" applyFont="1" applyBorder="1" applyAlignment="1">
      <alignment horizontal="left" vertical="center"/>
      <protection/>
    </xf>
    <xf numFmtId="0" fontId="22" fillId="0" borderId="15" xfId="84" applyFont="1" applyBorder="1" applyAlignment="1">
      <alignment horizontal="left" vertical="center"/>
      <protection/>
    </xf>
    <xf numFmtId="0" fontId="22" fillId="0" borderId="14" xfId="84" applyFont="1" applyBorder="1" applyAlignment="1">
      <alignment horizontal="left" vertical="center"/>
      <protection/>
    </xf>
    <xf numFmtId="0" fontId="22" fillId="0" borderId="14" xfId="84" applyFont="1" applyBorder="1" applyAlignment="1">
      <alignment horizontal="left"/>
      <protection/>
    </xf>
    <xf numFmtId="0" fontId="22" fillId="0" borderId="4" xfId="84" applyFont="1" applyBorder="1" applyAlignment="1">
      <alignment horizontal="left"/>
      <protection/>
    </xf>
    <xf numFmtId="0" fontId="22" fillId="0" borderId="15" xfId="84" applyFont="1" applyBorder="1" applyAlignment="1">
      <alignment horizontal="left"/>
      <protection/>
    </xf>
    <xf numFmtId="0" fontId="27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4" fontId="0" fillId="0" borderId="8" xfId="0" applyNumberFormat="1" applyFont="1" applyBorder="1" applyAlignment="1">
      <alignment horizontal="center"/>
    </xf>
    <xf numFmtId="0" fontId="9" fillId="0" borderId="8" xfId="84" applyFont="1" applyBorder="1" applyAlignment="1">
      <alignment wrapText="1"/>
      <protection/>
    </xf>
    <xf numFmtId="0" fontId="9" fillId="0" borderId="8" xfId="84" applyFont="1" applyBorder="1" applyAlignment="1">
      <alignment horizontal="center" vertical="top" wrapText="1"/>
      <protection/>
    </xf>
    <xf numFmtId="198" fontId="9" fillId="0" borderId="8" xfId="84" applyNumberFormat="1" applyFont="1" applyBorder="1" applyAlignment="1">
      <alignment horizontal="center" vertical="top" wrapText="1"/>
      <protection/>
    </xf>
    <xf numFmtId="0" fontId="20" fillId="0" borderId="16" xfId="85" applyFont="1" applyFill="1" applyBorder="1" applyAlignment="1">
      <alignment horizontal="left" vertical="center"/>
      <protection/>
    </xf>
    <xf numFmtId="0" fontId="22" fillId="0" borderId="17" xfId="84" applyFont="1" applyBorder="1" applyAlignment="1">
      <alignment horizontal="left" vertical="top" wrapText="1"/>
      <protection/>
    </xf>
    <xf numFmtId="0" fontId="22" fillId="0" borderId="18" xfId="84" applyFont="1" applyBorder="1" applyAlignment="1">
      <alignment horizontal="left" vertical="top" wrapText="1"/>
      <protection/>
    </xf>
    <xf numFmtId="0" fontId="22" fillId="0" borderId="19" xfId="84" applyFont="1" applyBorder="1" applyAlignment="1">
      <alignment horizontal="left" vertical="top" wrapText="1"/>
      <protection/>
    </xf>
    <xf numFmtId="0" fontId="22" fillId="0" borderId="18" xfId="84" applyFont="1" applyBorder="1" applyAlignment="1">
      <alignment horizontal="left" vertical="center"/>
      <protection/>
    </xf>
    <xf numFmtId="0" fontId="22" fillId="0" borderId="19" xfId="84" applyFont="1" applyBorder="1" applyAlignment="1">
      <alignment horizontal="left" vertical="center"/>
      <protection/>
    </xf>
    <xf numFmtId="0" fontId="22" fillId="0" borderId="17" xfId="84" applyFont="1" applyBorder="1" applyAlignment="1">
      <alignment horizontal="left" vertical="center"/>
      <protection/>
    </xf>
    <xf numFmtId="0" fontId="22" fillId="0" borderId="17" xfId="84" applyFont="1" applyBorder="1" applyAlignment="1">
      <alignment horizontal="left"/>
      <protection/>
    </xf>
    <xf numFmtId="0" fontId="22" fillId="0" borderId="18" xfId="84" applyFont="1" applyBorder="1" applyAlignment="1">
      <alignment horizontal="left"/>
      <protection/>
    </xf>
    <xf numFmtId="0" fontId="22" fillId="0" borderId="19" xfId="84" applyFont="1" applyBorder="1" applyAlignment="1">
      <alignment horizontal="left"/>
      <protection/>
    </xf>
    <xf numFmtId="2" fontId="22" fillId="0" borderId="16" xfId="84" applyNumberFormat="1" applyFont="1" applyBorder="1" applyAlignment="1">
      <alignment horizontal="center"/>
      <protection/>
    </xf>
    <xf numFmtId="0" fontId="2" fillId="0" borderId="8" xfId="0" applyFont="1" applyBorder="1" applyAlignment="1">
      <alignment horizontal="center"/>
    </xf>
    <xf numFmtId="2" fontId="22" fillId="0" borderId="14" xfId="84" applyNumberFormat="1" applyFont="1" applyBorder="1" applyAlignment="1">
      <alignment horizontal="center" vertical="center"/>
      <protection/>
    </xf>
    <xf numFmtId="2" fontId="20" fillId="0" borderId="8" xfId="85" applyNumberFormat="1" applyFont="1" applyFill="1" applyBorder="1" applyAlignment="1">
      <alignment horizontal="center"/>
      <protection/>
    </xf>
    <xf numFmtId="49" fontId="19" fillId="0" borderId="8" xfId="84" applyNumberFormat="1" applyFont="1" applyBorder="1" applyAlignment="1">
      <alignment horizontal="left" vertical="center" wrapText="1"/>
      <protection/>
    </xf>
    <xf numFmtId="0" fontId="19" fillId="0" borderId="8" xfId="84" applyFont="1" applyBorder="1" applyAlignment="1">
      <alignment horizontal="center" vertical="center" wrapText="1"/>
      <protection/>
    </xf>
    <xf numFmtId="2" fontId="19" fillId="0" borderId="8" xfId="84" applyNumberFormat="1" applyFont="1" applyBorder="1" applyAlignment="1">
      <alignment horizontal="center" vertical="center" wrapText="1"/>
      <protection/>
    </xf>
    <xf numFmtId="0" fontId="11" fillId="0" borderId="8" xfId="84" applyFont="1" applyBorder="1" applyAlignment="1">
      <alignment horizontal="center" vertical="center" wrapText="1"/>
      <protection/>
    </xf>
    <xf numFmtId="2" fontId="11" fillId="0" borderId="8" xfId="84" applyNumberFormat="1" applyFont="1" applyBorder="1" applyAlignment="1">
      <alignment horizontal="center" vertical="center" wrapText="1"/>
      <protection/>
    </xf>
    <xf numFmtId="49" fontId="13" fillId="0" borderId="0" xfId="84" applyNumberFormat="1" applyFont="1" applyBorder="1" applyAlignment="1">
      <alignment/>
      <protection/>
    </xf>
    <xf numFmtId="2" fontId="20" fillId="0" borderId="16" xfId="85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20" fillId="0" borderId="15" xfId="85" applyFont="1" applyFill="1" applyBorder="1" applyAlignment="1">
      <alignment/>
      <protection/>
    </xf>
    <xf numFmtId="0" fontId="22" fillId="0" borderId="8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0" fillId="0" borderId="8" xfId="0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201" fontId="20" fillId="0" borderId="8" xfId="0" applyNumberFormat="1" applyFont="1" applyBorder="1" applyAlignment="1">
      <alignment horizontal="left"/>
    </xf>
    <xf numFmtId="0" fontId="9" fillId="0" borderId="14" xfId="84" applyFont="1" applyBorder="1" applyAlignment="1">
      <alignment horizontal="center" vertical="top" wrapText="1"/>
      <protection/>
    </xf>
    <xf numFmtId="0" fontId="9" fillId="0" borderId="4" xfId="84" applyFont="1" applyBorder="1" applyAlignment="1">
      <alignment horizontal="center" vertical="top" wrapText="1"/>
      <protection/>
    </xf>
    <xf numFmtId="0" fontId="9" fillId="0" borderId="15" xfId="84" applyFont="1" applyBorder="1" applyAlignment="1">
      <alignment horizontal="center" vertical="top" wrapText="1"/>
      <protection/>
    </xf>
    <xf numFmtId="0" fontId="9" fillId="0" borderId="4" xfId="84" applyFont="1" applyBorder="1" applyAlignment="1">
      <alignment horizontal="center" vertical="center"/>
      <protection/>
    </xf>
    <xf numFmtId="0" fontId="9" fillId="0" borderId="15" xfId="84" applyFont="1" applyBorder="1" applyAlignment="1">
      <alignment horizontal="center" vertical="center"/>
      <protection/>
    </xf>
    <xf numFmtId="0" fontId="9" fillId="0" borderId="14" xfId="84" applyFont="1" applyBorder="1" applyAlignment="1">
      <alignment horizontal="center" vertical="center"/>
      <protection/>
    </xf>
    <xf numFmtId="0" fontId="26" fillId="0" borderId="16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1" fillId="0" borderId="8" xfId="84" applyFont="1" applyBorder="1" applyAlignment="1">
      <alignment horizontal="center"/>
      <protection/>
    </xf>
    <xf numFmtId="0" fontId="9" fillId="0" borderId="8" xfId="84" applyFont="1" applyBorder="1" applyAlignment="1">
      <alignment horizontal="left"/>
      <protection/>
    </xf>
    <xf numFmtId="198" fontId="9" fillId="0" borderId="8" xfId="84" applyNumberFormat="1" applyFont="1" applyBorder="1" applyAlignment="1">
      <alignment horizontal="center"/>
      <protection/>
    </xf>
    <xf numFmtId="2" fontId="20" fillId="0" borderId="14" xfId="85" applyNumberFormat="1" applyFont="1" applyFill="1" applyBorder="1" applyAlignment="1">
      <alignment/>
      <protection/>
    </xf>
    <xf numFmtId="0" fontId="20" fillId="0" borderId="14" xfId="85" applyFont="1" applyFill="1" applyBorder="1" applyAlignment="1">
      <alignment/>
      <protection/>
    </xf>
    <xf numFmtId="49" fontId="11" fillId="0" borderId="8" xfId="84" applyNumberFormat="1" applyFont="1" applyBorder="1" applyAlignment="1">
      <alignment horizontal="center" vertical="center" wrapText="1"/>
      <protection/>
    </xf>
    <xf numFmtId="2" fontId="20" fillId="0" borderId="14" xfId="85" applyNumberFormat="1" applyFont="1" applyFill="1" applyBorder="1" applyAlignment="1">
      <alignment horizontal="center"/>
      <protection/>
    </xf>
    <xf numFmtId="0" fontId="22" fillId="0" borderId="14" xfId="84" applyFont="1" applyBorder="1" applyAlignment="1">
      <alignment horizontal="center" vertical="top" wrapText="1"/>
      <protection/>
    </xf>
    <xf numFmtId="0" fontId="22" fillId="0" borderId="4" xfId="84" applyFont="1" applyBorder="1" applyAlignment="1">
      <alignment horizontal="center" vertical="top" wrapText="1"/>
      <protection/>
    </xf>
    <xf numFmtId="0" fontId="22" fillId="0" borderId="15" xfId="84" applyFont="1" applyBorder="1" applyAlignment="1">
      <alignment horizontal="center" vertical="top" wrapText="1"/>
      <protection/>
    </xf>
    <xf numFmtId="0" fontId="22" fillId="0" borderId="4" xfId="84" applyFont="1" applyBorder="1" applyAlignment="1">
      <alignment horizontal="center" vertical="center"/>
      <protection/>
    </xf>
    <xf numFmtId="0" fontId="22" fillId="0" borderId="15" xfId="84" applyFont="1" applyBorder="1" applyAlignment="1">
      <alignment horizontal="center" vertical="center"/>
      <protection/>
    </xf>
    <xf numFmtId="0" fontId="22" fillId="0" borderId="14" xfId="84" applyFont="1" applyBorder="1" applyAlignment="1">
      <alignment horizontal="center" vertical="center"/>
      <protection/>
    </xf>
    <xf numFmtId="0" fontId="22" fillId="0" borderId="14" xfId="84" applyFont="1" applyBorder="1" applyAlignment="1">
      <alignment horizontal="center"/>
      <protection/>
    </xf>
    <xf numFmtId="0" fontId="22" fillId="0" borderId="4" xfId="84" applyFont="1" applyBorder="1" applyAlignment="1">
      <alignment horizontal="center"/>
      <protection/>
    </xf>
    <xf numFmtId="0" fontId="22" fillId="0" borderId="15" xfId="84" applyFont="1" applyBorder="1" applyAlignment="1">
      <alignment horizontal="center"/>
      <protection/>
    </xf>
    <xf numFmtId="2" fontId="20" fillId="0" borderId="17" xfId="85" applyNumberFormat="1" applyFont="1" applyFill="1" applyBorder="1" applyAlignment="1">
      <alignment horizontal="center"/>
      <protection/>
    </xf>
    <xf numFmtId="0" fontId="22" fillId="0" borderId="17" xfId="84" applyFont="1" applyBorder="1" applyAlignment="1">
      <alignment horizontal="center" vertical="top" wrapText="1"/>
      <protection/>
    </xf>
    <xf numFmtId="0" fontId="22" fillId="0" borderId="18" xfId="84" applyFont="1" applyBorder="1" applyAlignment="1">
      <alignment horizontal="center" vertical="top" wrapText="1"/>
      <protection/>
    </xf>
    <xf numFmtId="0" fontId="22" fillId="0" borderId="19" xfId="84" applyFont="1" applyBorder="1" applyAlignment="1">
      <alignment horizontal="center" vertical="top" wrapText="1"/>
      <protection/>
    </xf>
    <xf numFmtId="0" fontId="22" fillId="0" borderId="0" xfId="84" applyFont="1" applyBorder="1" applyAlignment="1">
      <alignment horizontal="center" vertical="top" wrapText="1"/>
      <protection/>
    </xf>
    <xf numFmtId="0" fontId="22" fillId="0" borderId="20" xfId="84" applyFont="1" applyBorder="1" applyAlignment="1">
      <alignment horizontal="center" vertical="top" wrapText="1"/>
      <protection/>
    </xf>
    <xf numFmtId="0" fontId="22" fillId="0" borderId="21" xfId="84" applyFont="1" applyBorder="1" applyAlignment="1">
      <alignment horizontal="center" vertical="top" wrapText="1"/>
      <protection/>
    </xf>
    <xf numFmtId="0" fontId="22" fillId="0" borderId="17" xfId="84" applyFont="1" applyBorder="1" applyAlignment="1">
      <alignment horizontal="center" vertical="center"/>
      <protection/>
    </xf>
    <xf numFmtId="0" fontId="22" fillId="0" borderId="18" xfId="84" applyFont="1" applyBorder="1" applyAlignment="1">
      <alignment horizontal="center" vertical="center"/>
      <protection/>
    </xf>
    <xf numFmtId="0" fontId="22" fillId="0" borderId="19" xfId="84" applyFont="1" applyBorder="1" applyAlignment="1">
      <alignment horizontal="center" vertical="center"/>
      <protection/>
    </xf>
    <xf numFmtId="0" fontId="22" fillId="0" borderId="0" xfId="84" applyFont="1" applyBorder="1" applyAlignment="1">
      <alignment horizontal="center" vertical="center"/>
      <protection/>
    </xf>
    <xf numFmtId="0" fontId="22" fillId="0" borderId="17" xfId="84" applyFont="1" applyBorder="1" applyAlignment="1">
      <alignment horizontal="center"/>
      <protection/>
    </xf>
    <xf numFmtId="0" fontId="22" fillId="0" borderId="18" xfId="84" applyFont="1" applyBorder="1" applyAlignment="1">
      <alignment horizontal="center"/>
      <protection/>
    </xf>
    <xf numFmtId="0" fontId="22" fillId="0" borderId="19" xfId="84" applyFont="1" applyBorder="1" applyAlignment="1">
      <alignment horizontal="center"/>
      <protection/>
    </xf>
    <xf numFmtId="0" fontId="22" fillId="0" borderId="0" xfId="84" applyFont="1" applyBorder="1" applyAlignment="1">
      <alignment horizontal="center"/>
      <protection/>
    </xf>
    <xf numFmtId="0" fontId="9" fillId="0" borderId="14" xfId="84" applyFont="1" applyBorder="1" applyAlignment="1">
      <alignment horizontal="center"/>
      <protection/>
    </xf>
    <xf numFmtId="0" fontId="9" fillId="0" borderId="4" xfId="84" applyFont="1" applyBorder="1" applyAlignment="1">
      <alignment horizontal="center"/>
      <protection/>
    </xf>
    <xf numFmtId="0" fontId="9" fillId="0" borderId="15" xfId="84" applyFont="1" applyBorder="1" applyAlignment="1">
      <alignment horizontal="center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14" fontId="26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47" fontId="31" fillId="3" borderId="0" xfId="0" applyNumberFormat="1" applyFont="1" applyFill="1" applyAlignment="1">
      <alignment horizontal="center"/>
    </xf>
    <xf numFmtId="47" fontId="22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201" fontId="20" fillId="0" borderId="0" xfId="0" applyNumberFormat="1" applyFont="1" applyBorder="1" applyAlignment="1">
      <alignment horizontal="left"/>
    </xf>
    <xf numFmtId="2" fontId="22" fillId="0" borderId="0" xfId="0" applyNumberFormat="1" applyFont="1" applyFill="1" applyAlignment="1">
      <alignment horizontal="center"/>
    </xf>
    <xf numFmtId="199" fontId="22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18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00" fontId="22" fillId="0" borderId="0" xfId="0" applyNumberFormat="1" applyFont="1" applyFill="1" applyAlignment="1">
      <alignment/>
    </xf>
    <xf numFmtId="184" fontId="32" fillId="0" borderId="0" xfId="0" applyNumberFormat="1" applyFont="1" applyFill="1" applyAlignment="1">
      <alignment horizontal="center"/>
    </xf>
    <xf numFmtId="47" fontId="32" fillId="0" borderId="0" xfId="0" applyNumberFormat="1" applyFont="1" applyFill="1" applyAlignment="1">
      <alignment horizontal="center"/>
    </xf>
    <xf numFmtId="0" fontId="22" fillId="0" borderId="0" xfId="84" applyFont="1" applyFill="1" applyBorder="1" applyAlignment="1">
      <alignment horizontal="center"/>
      <protection/>
    </xf>
    <xf numFmtId="1" fontId="24" fillId="0" borderId="0" xfId="0" applyNumberFormat="1" applyFont="1" applyFill="1" applyAlignment="1">
      <alignment horizontal="center"/>
    </xf>
    <xf numFmtId="1" fontId="30" fillId="0" borderId="0" xfId="0" applyNumberFormat="1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22" fillId="0" borderId="0" xfId="84" applyFont="1" applyFill="1" applyBorder="1">
      <alignment/>
      <protection/>
    </xf>
    <xf numFmtId="1" fontId="24" fillId="0" borderId="0" xfId="0" applyNumberFormat="1" applyFont="1" applyFill="1" applyBorder="1" applyAlignment="1">
      <alignment/>
    </xf>
    <xf numFmtId="0" fontId="19" fillId="0" borderId="22" xfId="84" applyFont="1" applyBorder="1" applyAlignment="1">
      <alignment horizontal="center" vertical="center" wrapText="1"/>
      <protection/>
    </xf>
    <xf numFmtId="2" fontId="20" fillId="0" borderId="14" xfId="85" applyNumberFormat="1" applyFont="1" applyFill="1" applyBorder="1" applyAlignment="1" quotePrefix="1">
      <alignment horizontal="center"/>
      <protection/>
    </xf>
    <xf numFmtId="0" fontId="23" fillId="0" borderId="0" xfId="0" applyFont="1" applyFill="1" applyAlignment="1">
      <alignment horizontal="center"/>
    </xf>
    <xf numFmtId="49" fontId="13" fillId="0" borderId="0" xfId="84" applyNumberFormat="1" applyFont="1" applyBorder="1" applyAlignment="1">
      <alignment horizontal="center"/>
      <protection/>
    </xf>
    <xf numFmtId="0" fontId="16" fillId="0" borderId="0" xfId="84" applyFont="1" applyAlignment="1">
      <alignment horizontal="center"/>
      <protection/>
    </xf>
    <xf numFmtId="49" fontId="11" fillId="0" borderId="8" xfId="84" applyNumberFormat="1" applyFont="1" applyBorder="1" applyAlignment="1">
      <alignment horizontal="center" vertical="center" wrapText="1"/>
      <protection/>
    </xf>
    <xf numFmtId="0" fontId="9" fillId="0" borderId="0" xfId="84" applyFont="1" applyBorder="1" applyAlignment="1">
      <alignment horizontal="left"/>
      <protection/>
    </xf>
    <xf numFmtId="49" fontId="11" fillId="0" borderId="8" xfId="84" applyNumberFormat="1" applyFont="1" applyBorder="1" applyAlignment="1">
      <alignment horizontal="center" vertical="center"/>
      <protection/>
    </xf>
    <xf numFmtId="2" fontId="11" fillId="0" borderId="8" xfId="84" applyNumberFormat="1" applyFont="1" applyBorder="1" applyAlignment="1">
      <alignment horizontal="center" vertical="center" wrapText="1"/>
      <protection/>
    </xf>
    <xf numFmtId="2" fontId="11" fillId="0" borderId="8" xfId="84" applyNumberFormat="1" applyFont="1" applyBorder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Starts" xfId="85"/>
    <cellStyle name="Note" xfId="86"/>
    <cellStyle name="Output" xfId="87"/>
    <cellStyle name="Parastais 2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Text Indent A" xfId="98"/>
    <cellStyle name="Text Indent B" xfId="99"/>
    <cellStyle name="Text Indent C" xfId="100"/>
    <cellStyle name="Title" xfId="101"/>
    <cellStyle name="Total" xfId="102"/>
    <cellStyle name="Walutowy [0]_PLDT" xfId="103"/>
    <cellStyle name="Walutowy_PLDT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Layout" workbookViewId="0" topLeftCell="A1">
      <selection activeCell="C11" sqref="C1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0.421875" style="5" customWidth="1"/>
    <col min="4" max="4" width="10.140625" style="12" bestFit="1" customWidth="1"/>
    <col min="5" max="5" width="16.57421875" style="5" customWidth="1"/>
    <col min="6" max="6" width="8.7109375" style="7" customWidth="1"/>
    <col min="7" max="7" width="7.421875" style="6" customWidth="1"/>
    <col min="8" max="9" width="8.7109375" style="6" customWidth="1"/>
    <col min="10" max="16384" width="9.140625" style="1" customWidth="1"/>
  </cols>
  <sheetData>
    <row r="1" spans="1:10" ht="22.5">
      <c r="A1" s="199" t="s">
        <v>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39"/>
      <c r="C4" s="39" t="s">
        <v>4</v>
      </c>
      <c r="D4" s="6"/>
      <c r="E4" s="8"/>
      <c r="G4" s="40"/>
      <c r="H4" s="41"/>
      <c r="I4" s="41"/>
    </row>
    <row r="5" spans="2:9" ht="18.75">
      <c r="B5" s="39"/>
      <c r="C5" s="39" t="s">
        <v>21</v>
      </c>
      <c r="D5" s="6"/>
      <c r="E5" s="8"/>
      <c r="G5" s="40"/>
      <c r="H5" s="41"/>
      <c r="I5" s="41"/>
    </row>
    <row r="6" spans="4:5" ht="18.75">
      <c r="D6" s="6"/>
      <c r="E6" s="8"/>
    </row>
    <row r="7" spans="1:10" s="9" customFormat="1" ht="18.75" customHeight="1">
      <c r="A7" s="200" t="s">
        <v>2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s="9" customFormat="1" ht="18.75" customHeight="1">
      <c r="A8" s="200" t="s">
        <v>16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s="9" customFormat="1" ht="29.25" customHeight="1">
      <c r="A10" s="33"/>
      <c r="B10" s="34" t="s">
        <v>5</v>
      </c>
      <c r="C10" s="34" t="s">
        <v>6</v>
      </c>
      <c r="D10" s="34" t="s">
        <v>7</v>
      </c>
      <c r="E10" s="35" t="s">
        <v>8</v>
      </c>
      <c r="F10" s="34"/>
      <c r="G10" s="34"/>
      <c r="H10" s="34"/>
      <c r="I10" s="34" t="s">
        <v>9</v>
      </c>
      <c r="J10" s="34" t="s">
        <v>10</v>
      </c>
    </row>
    <row r="11" spans="1:10" ht="15" customHeight="1">
      <c r="A11" s="36"/>
      <c r="B11" s="72"/>
      <c r="C11" s="60" t="s">
        <v>17</v>
      </c>
      <c r="D11" s="74"/>
      <c r="E11" s="89"/>
      <c r="F11" s="100"/>
      <c r="G11" s="38"/>
      <c r="H11" s="38"/>
      <c r="I11" s="42"/>
      <c r="J11" s="43">
        <f aca="true" t="shared" si="0" ref="J11:J44">IF(ISBLANK(I11),"",TRUNC(58.015*(11.5-I11)^1.81))</f>
      </c>
    </row>
    <row r="12" spans="1:10" ht="15" customHeight="1">
      <c r="A12" s="101">
        <v>1</v>
      </c>
      <c r="B12" s="102">
        <v>195</v>
      </c>
      <c r="C12" s="103" t="s">
        <v>23</v>
      </c>
      <c r="D12" s="104" t="s">
        <v>24</v>
      </c>
      <c r="E12" s="105" t="s">
        <v>25</v>
      </c>
      <c r="F12" s="105"/>
      <c r="G12" s="38"/>
      <c r="H12" s="38"/>
      <c r="I12" s="42">
        <v>7.87</v>
      </c>
      <c r="J12" s="43">
        <f t="shared" si="0"/>
        <v>598</v>
      </c>
    </row>
    <row r="13" spans="1:10" ht="15" customHeight="1">
      <c r="A13" s="101">
        <v>2</v>
      </c>
      <c r="B13" s="102">
        <v>185</v>
      </c>
      <c r="C13" s="103" t="s">
        <v>26</v>
      </c>
      <c r="D13" s="104" t="s">
        <v>27</v>
      </c>
      <c r="E13" s="105" t="s">
        <v>28</v>
      </c>
      <c r="F13" s="105"/>
      <c r="G13" s="38"/>
      <c r="H13" s="38"/>
      <c r="I13" s="42">
        <v>7.88</v>
      </c>
      <c r="J13" s="43">
        <f t="shared" si="0"/>
        <v>595</v>
      </c>
    </row>
    <row r="14" spans="1:10" ht="15" customHeight="1">
      <c r="A14" s="101">
        <v>3</v>
      </c>
      <c r="B14" s="102">
        <v>171</v>
      </c>
      <c r="C14" s="103" t="s">
        <v>35</v>
      </c>
      <c r="D14" s="104" t="s">
        <v>36</v>
      </c>
      <c r="E14" s="105" t="s">
        <v>37</v>
      </c>
      <c r="F14" s="105"/>
      <c r="G14" s="38"/>
      <c r="H14" s="38"/>
      <c r="I14" s="42">
        <v>8.08</v>
      </c>
      <c r="J14" s="43">
        <f t="shared" si="0"/>
        <v>537</v>
      </c>
    </row>
    <row r="15" spans="1:10" ht="15" customHeight="1">
      <c r="A15" s="101">
        <v>4</v>
      </c>
      <c r="B15" s="114"/>
      <c r="C15" s="115"/>
      <c r="D15" s="116"/>
      <c r="E15" s="115"/>
      <c r="F15" s="105"/>
      <c r="G15" s="38"/>
      <c r="H15" s="38"/>
      <c r="I15" s="42"/>
      <c r="J15" s="43">
        <f t="shared" si="0"/>
      </c>
    </row>
    <row r="16" spans="1:10" ht="15" customHeight="1">
      <c r="A16" s="36"/>
      <c r="B16" s="72"/>
      <c r="C16" s="60" t="s">
        <v>18</v>
      </c>
      <c r="D16" s="74"/>
      <c r="E16" s="89"/>
      <c r="F16" s="37"/>
      <c r="G16" s="38"/>
      <c r="H16" s="38"/>
      <c r="I16" s="42"/>
      <c r="J16" s="43">
        <f t="shared" si="0"/>
      </c>
    </row>
    <row r="17" spans="1:10" ht="15" customHeight="1">
      <c r="A17" s="101">
        <v>1</v>
      </c>
      <c r="B17" s="102">
        <v>133</v>
      </c>
      <c r="C17" s="103" t="s">
        <v>49</v>
      </c>
      <c r="D17" s="104" t="s">
        <v>50</v>
      </c>
      <c r="E17" s="105" t="s">
        <v>51</v>
      </c>
      <c r="F17" s="37"/>
      <c r="G17" s="38"/>
      <c r="H17" s="38"/>
      <c r="I17" s="42">
        <v>7.93</v>
      </c>
      <c r="J17" s="43">
        <f t="shared" si="0"/>
        <v>580</v>
      </c>
    </row>
    <row r="18" spans="1:10" ht="15" customHeight="1">
      <c r="A18" s="101">
        <v>2</v>
      </c>
      <c r="B18" s="102">
        <v>153</v>
      </c>
      <c r="C18" s="103" t="s">
        <v>43</v>
      </c>
      <c r="D18" s="104" t="s">
        <v>44</v>
      </c>
      <c r="E18" s="105" t="s">
        <v>45</v>
      </c>
      <c r="F18" s="37"/>
      <c r="G18" s="38"/>
      <c r="H18" s="38"/>
      <c r="I18" s="42">
        <v>7.96</v>
      </c>
      <c r="J18" s="43">
        <f t="shared" si="0"/>
        <v>571</v>
      </c>
    </row>
    <row r="19" spans="1:10" ht="15" customHeight="1">
      <c r="A19" s="101">
        <v>3</v>
      </c>
      <c r="B19" s="102">
        <v>170</v>
      </c>
      <c r="C19" s="103" t="s">
        <v>38</v>
      </c>
      <c r="D19" s="104" t="s">
        <v>39</v>
      </c>
      <c r="E19" s="105" t="s">
        <v>40</v>
      </c>
      <c r="F19" s="37"/>
      <c r="G19" s="38"/>
      <c r="H19" s="38"/>
      <c r="I19" s="42">
        <v>8.36</v>
      </c>
      <c r="J19" s="43">
        <f t="shared" si="0"/>
        <v>460</v>
      </c>
    </row>
    <row r="20" spans="1:10" ht="15" customHeight="1">
      <c r="A20" s="101">
        <v>4</v>
      </c>
      <c r="B20" s="102">
        <v>184</v>
      </c>
      <c r="C20" s="103" t="s">
        <v>29</v>
      </c>
      <c r="D20" s="104" t="s">
        <v>30</v>
      </c>
      <c r="E20" s="105" t="s">
        <v>28</v>
      </c>
      <c r="F20" s="37"/>
      <c r="G20" s="38"/>
      <c r="H20" s="38"/>
      <c r="I20" s="42">
        <v>8.11</v>
      </c>
      <c r="J20" s="43">
        <f t="shared" si="0"/>
        <v>528</v>
      </c>
    </row>
    <row r="21" spans="1:10" ht="15" customHeight="1">
      <c r="A21" s="36"/>
      <c r="B21" s="72"/>
      <c r="C21" s="60" t="s">
        <v>19</v>
      </c>
      <c r="D21" s="74"/>
      <c r="E21" s="89"/>
      <c r="F21" s="37"/>
      <c r="G21" s="38"/>
      <c r="H21" s="38"/>
      <c r="I21" s="42"/>
      <c r="J21" s="43">
        <f t="shared" si="0"/>
      </c>
    </row>
    <row r="22" spans="1:10" ht="15" customHeight="1">
      <c r="A22" s="101">
        <v>1</v>
      </c>
      <c r="B22" s="102">
        <v>181</v>
      </c>
      <c r="C22" s="103" t="s">
        <v>31</v>
      </c>
      <c r="D22" s="104" t="s">
        <v>32</v>
      </c>
      <c r="E22" s="105" t="s">
        <v>28</v>
      </c>
      <c r="F22" s="37"/>
      <c r="G22" s="38"/>
      <c r="H22" s="38"/>
      <c r="I22" s="42">
        <v>7.43</v>
      </c>
      <c r="J22" s="43">
        <f t="shared" si="0"/>
        <v>736</v>
      </c>
    </row>
    <row r="23" spans="1:10" ht="15" customHeight="1">
      <c r="A23" s="101">
        <v>2</v>
      </c>
      <c r="B23" s="102">
        <v>169</v>
      </c>
      <c r="C23" s="103" t="s">
        <v>41</v>
      </c>
      <c r="D23" s="104" t="s">
        <v>42</v>
      </c>
      <c r="E23" s="105" t="s">
        <v>40</v>
      </c>
      <c r="F23" s="37"/>
      <c r="G23" s="38"/>
      <c r="H23" s="38"/>
      <c r="I23" s="42">
        <v>8.49</v>
      </c>
      <c r="J23" s="43">
        <f t="shared" si="0"/>
        <v>426</v>
      </c>
    </row>
    <row r="24" spans="1:10" ht="15" customHeight="1">
      <c r="A24" s="101">
        <v>3</v>
      </c>
      <c r="B24" s="102">
        <v>111</v>
      </c>
      <c r="C24" s="103" t="s">
        <v>67</v>
      </c>
      <c r="D24" s="104" t="s">
        <v>68</v>
      </c>
      <c r="E24" s="105" t="s">
        <v>69</v>
      </c>
      <c r="F24" s="37"/>
      <c r="G24" s="38"/>
      <c r="H24" s="38"/>
      <c r="I24" s="42">
        <v>8.05</v>
      </c>
      <c r="J24" s="43">
        <f t="shared" si="0"/>
        <v>545</v>
      </c>
    </row>
    <row r="25" spans="1:10" ht="15" customHeight="1">
      <c r="A25" s="101">
        <v>4</v>
      </c>
      <c r="B25" s="102">
        <v>132</v>
      </c>
      <c r="C25" s="103" t="s">
        <v>52</v>
      </c>
      <c r="D25" s="104" t="s">
        <v>53</v>
      </c>
      <c r="E25" s="105" t="s">
        <v>51</v>
      </c>
      <c r="F25" s="37"/>
      <c r="G25" s="38"/>
      <c r="H25" s="38"/>
      <c r="I25" s="42">
        <v>7.78</v>
      </c>
      <c r="J25" s="43">
        <f t="shared" si="0"/>
        <v>625</v>
      </c>
    </row>
    <row r="26" spans="1:10" ht="15" customHeight="1">
      <c r="A26" s="36"/>
      <c r="B26" s="72"/>
      <c r="C26" s="60" t="s">
        <v>20</v>
      </c>
      <c r="D26" s="74"/>
      <c r="E26" s="89"/>
      <c r="F26" s="37"/>
      <c r="G26" s="38"/>
      <c r="H26" s="38"/>
      <c r="I26" s="42"/>
      <c r="J26" s="43">
        <f t="shared" si="0"/>
      </c>
    </row>
    <row r="27" spans="1:10" ht="15" customHeight="1">
      <c r="A27" s="101">
        <v>1</v>
      </c>
      <c r="B27" s="102">
        <v>119</v>
      </c>
      <c r="C27" s="103" t="s">
        <v>57</v>
      </c>
      <c r="D27" s="104" t="s">
        <v>58</v>
      </c>
      <c r="E27" s="105" t="s">
        <v>59</v>
      </c>
      <c r="F27" s="37"/>
      <c r="G27" s="38"/>
      <c r="H27" s="38"/>
      <c r="I27" s="42">
        <v>7.43</v>
      </c>
      <c r="J27" s="43">
        <f t="shared" si="0"/>
        <v>736</v>
      </c>
    </row>
    <row r="28" spans="1:10" ht="15" customHeight="1">
      <c r="A28" s="101">
        <v>2</v>
      </c>
      <c r="B28" s="102">
        <v>180</v>
      </c>
      <c r="C28" s="103" t="s">
        <v>33</v>
      </c>
      <c r="D28" s="104" t="s">
        <v>34</v>
      </c>
      <c r="E28" s="105" t="s">
        <v>28</v>
      </c>
      <c r="F28" s="37"/>
      <c r="G28" s="38"/>
      <c r="H28" s="38"/>
      <c r="I28" s="42">
        <v>7.95</v>
      </c>
      <c r="J28" s="43">
        <f t="shared" si="0"/>
        <v>574</v>
      </c>
    </row>
    <row r="29" spans="1:10" ht="15" customHeight="1">
      <c r="A29" s="101">
        <v>3</v>
      </c>
      <c r="B29" s="102">
        <v>151</v>
      </c>
      <c r="C29" s="103" t="s">
        <v>48</v>
      </c>
      <c r="D29" s="104" t="s">
        <v>47</v>
      </c>
      <c r="E29" s="105" t="s">
        <v>45</v>
      </c>
      <c r="F29" s="37"/>
      <c r="G29" s="38"/>
      <c r="H29" s="38"/>
      <c r="I29" s="42">
        <v>7.81</v>
      </c>
      <c r="J29" s="43">
        <f t="shared" si="0"/>
        <v>616</v>
      </c>
    </row>
    <row r="30" spans="1:10" ht="15" customHeight="1">
      <c r="A30" s="101">
        <v>4</v>
      </c>
      <c r="B30" s="102">
        <v>131</v>
      </c>
      <c r="C30" s="103" t="s">
        <v>54</v>
      </c>
      <c r="D30" s="104" t="s">
        <v>53</v>
      </c>
      <c r="E30" s="105" t="s">
        <v>51</v>
      </c>
      <c r="F30" s="37"/>
      <c r="G30" s="38"/>
      <c r="H30" s="38"/>
      <c r="I30" s="42">
        <v>8.23</v>
      </c>
      <c r="J30" s="43">
        <f t="shared" si="0"/>
        <v>495</v>
      </c>
    </row>
    <row r="31" spans="1:10" ht="15" customHeight="1">
      <c r="A31" s="36"/>
      <c r="B31" s="72"/>
      <c r="C31" s="60" t="s">
        <v>60</v>
      </c>
      <c r="D31" s="74"/>
      <c r="E31" s="89"/>
      <c r="F31" s="37"/>
      <c r="G31" s="38"/>
      <c r="H31" s="38"/>
      <c r="I31" s="42"/>
      <c r="J31" s="43">
        <f t="shared" si="0"/>
      </c>
    </row>
    <row r="32" spans="1:10" ht="15" customHeight="1">
      <c r="A32" s="101">
        <v>1</v>
      </c>
      <c r="B32" s="102">
        <v>112</v>
      </c>
      <c r="C32" s="103" t="s">
        <v>64</v>
      </c>
      <c r="D32" s="104" t="s">
        <v>65</v>
      </c>
      <c r="E32" s="105" t="s">
        <v>66</v>
      </c>
      <c r="F32" s="37"/>
      <c r="G32" s="38"/>
      <c r="H32" s="38"/>
      <c r="I32" s="42">
        <v>7.92</v>
      </c>
      <c r="J32" s="43">
        <f t="shared" si="0"/>
        <v>583</v>
      </c>
    </row>
    <row r="33" spans="1:10" ht="15" customHeight="1">
      <c r="A33" s="101">
        <v>2</v>
      </c>
      <c r="B33" s="102">
        <v>130</v>
      </c>
      <c r="C33" s="103" t="s">
        <v>55</v>
      </c>
      <c r="D33" s="104" t="s">
        <v>56</v>
      </c>
      <c r="E33" s="105" t="s">
        <v>51</v>
      </c>
      <c r="F33" s="37"/>
      <c r="G33" s="38"/>
      <c r="H33" s="38"/>
      <c r="I33" s="42">
        <v>8.01</v>
      </c>
      <c r="J33" s="43">
        <f t="shared" si="0"/>
        <v>557</v>
      </c>
    </row>
    <row r="34" spans="1:10" ht="15" customHeight="1">
      <c r="A34" s="101">
        <v>3</v>
      </c>
      <c r="B34" s="102">
        <v>118</v>
      </c>
      <c r="C34" s="103" t="s">
        <v>61</v>
      </c>
      <c r="D34" s="104" t="s">
        <v>62</v>
      </c>
      <c r="E34" s="105" t="s">
        <v>63</v>
      </c>
      <c r="F34" s="37"/>
      <c r="G34" s="38"/>
      <c r="H34" s="38"/>
      <c r="I34" s="42">
        <v>7.35</v>
      </c>
      <c r="J34" s="43">
        <f t="shared" si="0"/>
        <v>762</v>
      </c>
    </row>
    <row r="35" spans="1:10" ht="15" customHeight="1">
      <c r="A35" s="101">
        <v>4</v>
      </c>
      <c r="B35" s="102">
        <v>152</v>
      </c>
      <c r="C35" s="103" t="s">
        <v>46</v>
      </c>
      <c r="D35" s="104" t="s">
        <v>47</v>
      </c>
      <c r="E35" s="105" t="s">
        <v>45</v>
      </c>
      <c r="F35" s="37"/>
      <c r="G35" s="38"/>
      <c r="H35" s="38"/>
      <c r="I35" s="42">
        <v>7.83</v>
      </c>
      <c r="J35" s="43">
        <f t="shared" si="0"/>
        <v>610</v>
      </c>
    </row>
    <row r="36" spans="1:10" ht="15" customHeight="1">
      <c r="A36" s="36"/>
      <c r="B36" s="72"/>
      <c r="C36" s="73"/>
      <c r="D36" s="74"/>
      <c r="E36" s="89"/>
      <c r="F36" s="37"/>
      <c r="G36" s="38"/>
      <c r="H36" s="38"/>
      <c r="I36" s="42"/>
      <c r="J36" s="43">
        <f t="shared" si="0"/>
      </c>
    </row>
    <row r="37" spans="1:10" ht="15" customHeight="1">
      <c r="A37" s="36"/>
      <c r="B37" s="72"/>
      <c r="C37" s="73"/>
      <c r="D37" s="74"/>
      <c r="E37" s="89"/>
      <c r="F37" s="37"/>
      <c r="G37" s="38"/>
      <c r="H37" s="38"/>
      <c r="I37" s="42"/>
      <c r="J37" s="43">
        <f t="shared" si="0"/>
      </c>
    </row>
    <row r="38" spans="1:10" ht="15" customHeight="1">
      <c r="A38" s="36"/>
      <c r="B38" s="72"/>
      <c r="C38" s="73"/>
      <c r="D38" s="74"/>
      <c r="E38" s="89"/>
      <c r="F38" s="37"/>
      <c r="G38" s="38"/>
      <c r="H38" s="38"/>
      <c r="I38" s="42"/>
      <c r="J38" s="43">
        <f t="shared" si="0"/>
      </c>
    </row>
    <row r="39" spans="1:10" ht="15" customHeight="1">
      <c r="A39" s="36"/>
      <c r="B39" s="72"/>
      <c r="C39" s="73"/>
      <c r="D39" s="74"/>
      <c r="E39" s="89"/>
      <c r="F39" s="37"/>
      <c r="G39" s="38"/>
      <c r="H39" s="38"/>
      <c r="I39" s="42"/>
      <c r="J39" s="43">
        <f t="shared" si="0"/>
      </c>
    </row>
    <row r="40" spans="1:10" ht="15" customHeight="1">
      <c r="A40" s="36"/>
      <c r="B40" s="72"/>
      <c r="C40" s="73"/>
      <c r="D40" s="74"/>
      <c r="E40" s="89"/>
      <c r="F40" s="37"/>
      <c r="G40" s="38"/>
      <c r="H40" s="38"/>
      <c r="I40" s="42"/>
      <c r="J40" s="43">
        <f t="shared" si="0"/>
      </c>
    </row>
    <row r="41" spans="1:10" ht="15" customHeight="1">
      <c r="A41" s="36"/>
      <c r="B41" s="72"/>
      <c r="C41" s="73"/>
      <c r="D41" s="74"/>
      <c r="E41" s="89"/>
      <c r="F41" s="37"/>
      <c r="G41" s="38"/>
      <c r="H41" s="38"/>
      <c r="I41" s="42"/>
      <c r="J41" s="43">
        <f t="shared" si="0"/>
      </c>
    </row>
    <row r="42" spans="1:10" ht="15" customHeight="1">
      <c r="A42" s="36"/>
      <c r="B42" s="72"/>
      <c r="C42" s="73"/>
      <c r="D42" s="74"/>
      <c r="E42" s="89"/>
      <c r="F42" s="37"/>
      <c r="G42" s="38"/>
      <c r="H42" s="38"/>
      <c r="I42" s="42"/>
      <c r="J42" s="43">
        <f t="shared" si="0"/>
      </c>
    </row>
    <row r="43" spans="1:10" ht="15" customHeight="1">
      <c r="A43" s="36"/>
      <c r="B43" s="72"/>
      <c r="C43" s="73"/>
      <c r="D43" s="74"/>
      <c r="E43" s="89"/>
      <c r="F43" s="37"/>
      <c r="G43" s="38"/>
      <c r="H43" s="38"/>
      <c r="I43" s="42"/>
      <c r="J43" s="43">
        <f t="shared" si="0"/>
      </c>
    </row>
    <row r="44" spans="1:10" ht="15" customHeight="1">
      <c r="A44" s="36"/>
      <c r="B44" s="72"/>
      <c r="C44" s="73"/>
      <c r="D44" s="74"/>
      <c r="E44" s="89"/>
      <c r="F44" s="37"/>
      <c r="G44" s="38"/>
      <c r="H44" s="38"/>
      <c r="I44" s="42"/>
      <c r="J44" s="43">
        <f t="shared" si="0"/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view="pageLayout" workbookViewId="0" topLeftCell="A7">
      <selection activeCell="M29" sqref="M29"/>
    </sheetView>
  </sheetViews>
  <sheetFormatPr defaultColWidth="9.140625" defaultRowHeight="12.75"/>
  <cols>
    <col min="1" max="1" width="4.8515625" style="6" customWidth="1"/>
    <col min="2" max="2" width="8.140625" style="1" customWidth="1"/>
    <col min="3" max="3" width="20.57421875" style="6" bestFit="1" customWidth="1"/>
    <col min="4" max="4" width="10.1406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4" customWidth="1"/>
  </cols>
  <sheetData>
    <row r="2" spans="1:14" ht="22.5">
      <c r="A2" s="199" t="s">
        <v>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5" customFormat="1" ht="20.25">
      <c r="A3" s="52"/>
      <c r="B3" s="53"/>
      <c r="C3" s="52"/>
      <c r="D3" s="52"/>
      <c r="E3" s="54"/>
      <c r="F3" s="55"/>
      <c r="G3" s="55"/>
      <c r="H3" s="55"/>
      <c r="I3" s="52"/>
      <c r="J3" s="52"/>
      <c r="K3" s="52"/>
      <c r="L3" s="52"/>
      <c r="M3" s="52"/>
      <c r="N3" s="52"/>
    </row>
    <row r="4" spans="1:14" s="15" customFormat="1" ht="20.25">
      <c r="A4" s="52"/>
      <c r="B4" s="39" t="s">
        <v>4</v>
      </c>
      <c r="C4" s="41"/>
      <c r="D4" s="52"/>
      <c r="E4" s="54"/>
      <c r="F4" s="55"/>
      <c r="G4" s="55"/>
      <c r="H4" s="55"/>
      <c r="I4" s="52"/>
      <c r="J4" s="52"/>
      <c r="K4" s="52"/>
      <c r="L4" s="40"/>
      <c r="M4" s="41"/>
      <c r="N4" s="41"/>
    </row>
    <row r="5" spans="1:14" s="15" customFormat="1" ht="20.25">
      <c r="A5" s="52"/>
      <c r="B5" s="39" t="s">
        <v>21</v>
      </c>
      <c r="C5" s="56"/>
      <c r="D5" s="52"/>
      <c r="E5" s="54"/>
      <c r="F5" s="55"/>
      <c r="G5" s="55"/>
      <c r="H5" s="55"/>
      <c r="I5" s="52"/>
      <c r="J5" s="52"/>
      <c r="K5" s="52"/>
      <c r="L5" s="40"/>
      <c r="M5" s="41"/>
      <c r="N5" s="41"/>
    </row>
    <row r="6" spans="1:14" s="15" customFormat="1" ht="21">
      <c r="A6" s="201" t="s">
        <v>11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s="15" customFormat="1" ht="20.25">
      <c r="A7" s="200" t="s">
        <v>16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2:12" ht="15.75">
      <c r="B8" s="6"/>
      <c r="C8" s="16"/>
      <c r="D8" s="6"/>
      <c r="E8" s="6"/>
      <c r="I8" s="7"/>
      <c r="K8" s="1"/>
      <c r="L8" s="11"/>
    </row>
    <row r="9" spans="1:14" s="17" customFormat="1" ht="30" customHeight="1">
      <c r="A9" s="92"/>
      <c r="B9" s="93" t="s">
        <v>5</v>
      </c>
      <c r="C9" s="93" t="s">
        <v>6</v>
      </c>
      <c r="D9" s="93" t="s">
        <v>7</v>
      </c>
      <c r="E9" s="94" t="s">
        <v>8</v>
      </c>
      <c r="F9" s="93">
        <v>1</v>
      </c>
      <c r="G9" s="93">
        <v>2</v>
      </c>
      <c r="H9" s="93" t="s">
        <v>1</v>
      </c>
      <c r="I9" s="93"/>
      <c r="J9" s="93"/>
      <c r="K9" s="93"/>
      <c r="L9" s="93"/>
      <c r="M9" s="93" t="s">
        <v>9</v>
      </c>
      <c r="N9" s="93" t="s">
        <v>10</v>
      </c>
    </row>
    <row r="10" spans="1:14" s="32" customFormat="1" ht="15" customHeight="1">
      <c r="A10" s="101">
        <v>1</v>
      </c>
      <c r="B10" s="102">
        <v>195</v>
      </c>
      <c r="C10" s="103" t="s">
        <v>23</v>
      </c>
      <c r="D10" s="104" t="s">
        <v>24</v>
      </c>
      <c r="E10" s="105" t="s">
        <v>25</v>
      </c>
      <c r="F10" s="61">
        <v>5.57</v>
      </c>
      <c r="G10" s="50">
        <v>5.41</v>
      </c>
      <c r="H10" s="50">
        <v>5.54</v>
      </c>
      <c r="I10" s="51"/>
      <c r="J10" s="51"/>
      <c r="K10" s="51"/>
      <c r="L10" s="51"/>
      <c r="M10" s="50">
        <v>5.57</v>
      </c>
      <c r="N10" s="57"/>
    </row>
    <row r="11" spans="1:14" s="32" customFormat="1" ht="15" customHeight="1">
      <c r="A11" s="101">
        <v>2</v>
      </c>
      <c r="B11" s="102">
        <v>185</v>
      </c>
      <c r="C11" s="103" t="s">
        <v>26</v>
      </c>
      <c r="D11" s="104" t="s">
        <v>27</v>
      </c>
      <c r="E11" s="105" t="s">
        <v>28</v>
      </c>
      <c r="F11" s="61">
        <v>5.59</v>
      </c>
      <c r="G11" s="50">
        <v>5.67</v>
      </c>
      <c r="H11" s="50" t="s">
        <v>71</v>
      </c>
      <c r="I11" s="51"/>
      <c r="J11" s="51"/>
      <c r="K11" s="51"/>
      <c r="L11" s="51"/>
      <c r="M11" s="50">
        <v>5.67</v>
      </c>
      <c r="N11" s="57"/>
    </row>
    <row r="12" spans="1:14" s="32" customFormat="1" ht="15" customHeight="1">
      <c r="A12" s="101">
        <v>3</v>
      </c>
      <c r="B12" s="102">
        <v>171</v>
      </c>
      <c r="C12" s="103" t="s">
        <v>35</v>
      </c>
      <c r="D12" s="104" t="s">
        <v>36</v>
      </c>
      <c r="E12" s="105" t="s">
        <v>37</v>
      </c>
      <c r="F12" s="61">
        <v>5.64</v>
      </c>
      <c r="G12" s="50">
        <v>5.19</v>
      </c>
      <c r="H12" s="50">
        <v>3.96</v>
      </c>
      <c r="I12" s="51"/>
      <c r="J12" s="51"/>
      <c r="K12" s="51"/>
      <c r="L12" s="51"/>
      <c r="M12" s="50">
        <v>5.64</v>
      </c>
      <c r="N12" s="57"/>
    </row>
    <row r="13" spans="1:14" s="32" customFormat="1" ht="15" customHeight="1">
      <c r="A13" s="101">
        <v>4</v>
      </c>
      <c r="B13" s="102">
        <v>133</v>
      </c>
      <c r="C13" s="103" t="s">
        <v>49</v>
      </c>
      <c r="D13" s="104" t="s">
        <v>50</v>
      </c>
      <c r="E13" s="105" t="s">
        <v>51</v>
      </c>
      <c r="F13" s="61">
        <v>5.43</v>
      </c>
      <c r="G13" s="50">
        <v>5.25</v>
      </c>
      <c r="H13" s="50">
        <v>5.11</v>
      </c>
      <c r="I13" s="51"/>
      <c r="J13" s="51"/>
      <c r="K13" s="51"/>
      <c r="L13" s="51"/>
      <c r="M13" s="50">
        <v>5.43</v>
      </c>
      <c r="N13" s="57"/>
    </row>
    <row r="14" spans="1:14" s="32" customFormat="1" ht="15" customHeight="1">
      <c r="A14" s="101">
        <v>5</v>
      </c>
      <c r="B14" s="102">
        <v>153</v>
      </c>
      <c r="C14" s="103" t="s">
        <v>43</v>
      </c>
      <c r="D14" s="104" t="s">
        <v>44</v>
      </c>
      <c r="E14" s="105" t="s">
        <v>45</v>
      </c>
      <c r="F14" s="61">
        <v>5.89</v>
      </c>
      <c r="G14" s="50">
        <v>6.08</v>
      </c>
      <c r="H14" s="50" t="s">
        <v>71</v>
      </c>
      <c r="I14" s="51"/>
      <c r="J14" s="51"/>
      <c r="K14" s="51"/>
      <c r="L14" s="51"/>
      <c r="M14" s="50">
        <v>6.08</v>
      </c>
      <c r="N14" s="57"/>
    </row>
    <row r="15" spans="1:14" s="32" customFormat="1" ht="15" customHeight="1">
      <c r="A15" s="101">
        <v>6</v>
      </c>
      <c r="B15" s="102">
        <v>170</v>
      </c>
      <c r="C15" s="103" t="s">
        <v>38</v>
      </c>
      <c r="D15" s="104" t="s">
        <v>39</v>
      </c>
      <c r="E15" s="105" t="s">
        <v>40</v>
      </c>
      <c r="F15" s="61">
        <v>4.96</v>
      </c>
      <c r="G15" s="50">
        <v>4.88</v>
      </c>
      <c r="H15" s="50">
        <v>4.67</v>
      </c>
      <c r="I15" s="51"/>
      <c r="J15" s="51"/>
      <c r="K15" s="51"/>
      <c r="L15" s="51"/>
      <c r="M15" s="50">
        <v>4.96</v>
      </c>
      <c r="N15" s="57"/>
    </row>
    <row r="16" spans="1:14" s="32" customFormat="1" ht="15" customHeight="1">
      <c r="A16" s="101">
        <v>7</v>
      </c>
      <c r="B16" s="102">
        <v>184</v>
      </c>
      <c r="C16" s="103" t="s">
        <v>29</v>
      </c>
      <c r="D16" s="104" t="s">
        <v>30</v>
      </c>
      <c r="E16" s="105" t="s">
        <v>28</v>
      </c>
      <c r="F16" s="61">
        <v>5.37</v>
      </c>
      <c r="G16" s="50">
        <v>4.96</v>
      </c>
      <c r="H16" s="50" t="s">
        <v>71</v>
      </c>
      <c r="I16" s="51"/>
      <c r="J16" s="51"/>
      <c r="K16" s="51"/>
      <c r="L16" s="51"/>
      <c r="M16" s="50">
        <v>5.37</v>
      </c>
      <c r="N16" s="57"/>
    </row>
    <row r="17" spans="1:14" s="32" customFormat="1" ht="15" customHeight="1">
      <c r="A17" s="101">
        <v>8</v>
      </c>
      <c r="B17" s="102">
        <v>181</v>
      </c>
      <c r="C17" s="103" t="s">
        <v>31</v>
      </c>
      <c r="D17" s="104" t="s">
        <v>32</v>
      </c>
      <c r="E17" s="105" t="s">
        <v>28</v>
      </c>
      <c r="F17" s="61">
        <v>6.02</v>
      </c>
      <c r="G17" s="50" t="s">
        <v>71</v>
      </c>
      <c r="H17" s="50">
        <v>6.2</v>
      </c>
      <c r="I17" s="51"/>
      <c r="J17" s="51"/>
      <c r="K17" s="51"/>
      <c r="L17" s="51"/>
      <c r="M17" s="50">
        <v>6.2</v>
      </c>
      <c r="N17" s="57"/>
    </row>
    <row r="18" spans="1:14" s="32" customFormat="1" ht="15" customHeight="1">
      <c r="A18" s="101">
        <v>9</v>
      </c>
      <c r="B18" s="102">
        <v>169</v>
      </c>
      <c r="C18" s="103" t="s">
        <v>41</v>
      </c>
      <c r="D18" s="104" t="s">
        <v>42</v>
      </c>
      <c r="E18" s="105" t="s">
        <v>40</v>
      </c>
      <c r="F18" s="61">
        <v>4.55</v>
      </c>
      <c r="G18" s="50">
        <v>4.58</v>
      </c>
      <c r="H18" s="50">
        <v>4.46</v>
      </c>
      <c r="I18" s="51"/>
      <c r="J18" s="51"/>
      <c r="K18" s="51"/>
      <c r="L18" s="51"/>
      <c r="M18" s="50">
        <v>4.58</v>
      </c>
      <c r="N18" s="57"/>
    </row>
    <row r="19" spans="1:14" s="32" customFormat="1" ht="15" customHeight="1">
      <c r="A19" s="101">
        <v>10</v>
      </c>
      <c r="B19" s="102">
        <v>111</v>
      </c>
      <c r="C19" s="103" t="s">
        <v>67</v>
      </c>
      <c r="D19" s="104" t="s">
        <v>68</v>
      </c>
      <c r="E19" s="105" t="s">
        <v>69</v>
      </c>
      <c r="F19" s="61">
        <v>5.42</v>
      </c>
      <c r="G19" s="50">
        <v>5.48</v>
      </c>
      <c r="H19" s="50">
        <v>5.6</v>
      </c>
      <c r="I19" s="51"/>
      <c r="J19" s="51"/>
      <c r="K19" s="51"/>
      <c r="L19" s="51"/>
      <c r="M19" s="50">
        <v>5.6</v>
      </c>
      <c r="N19" s="57"/>
    </row>
    <row r="20" spans="1:14" s="32" customFormat="1" ht="15" customHeight="1">
      <c r="A20" s="101">
        <v>11</v>
      </c>
      <c r="B20" s="102">
        <v>132</v>
      </c>
      <c r="C20" s="103" t="s">
        <v>52</v>
      </c>
      <c r="D20" s="104" t="s">
        <v>53</v>
      </c>
      <c r="E20" s="105" t="s">
        <v>51</v>
      </c>
      <c r="F20" s="61">
        <v>5.36</v>
      </c>
      <c r="G20" s="50">
        <v>5.38</v>
      </c>
      <c r="H20" s="50">
        <v>5.19</v>
      </c>
      <c r="I20" s="51"/>
      <c r="J20" s="51"/>
      <c r="K20" s="51"/>
      <c r="L20" s="51"/>
      <c r="M20" s="50">
        <v>5.38</v>
      </c>
      <c r="N20" s="57"/>
    </row>
    <row r="21" spans="1:14" s="32" customFormat="1" ht="15" customHeight="1">
      <c r="A21" s="101">
        <v>12</v>
      </c>
      <c r="B21" s="102">
        <v>119</v>
      </c>
      <c r="C21" s="103" t="s">
        <v>57</v>
      </c>
      <c r="D21" s="104" t="s">
        <v>58</v>
      </c>
      <c r="E21" s="105" t="s">
        <v>59</v>
      </c>
      <c r="F21" s="61">
        <v>7.02</v>
      </c>
      <c r="G21" s="50" t="s">
        <v>72</v>
      </c>
      <c r="H21" s="50" t="s">
        <v>72</v>
      </c>
      <c r="I21" s="51"/>
      <c r="J21" s="51"/>
      <c r="K21" s="51"/>
      <c r="L21" s="51"/>
      <c r="M21" s="50">
        <v>7.02</v>
      </c>
      <c r="N21" s="57"/>
    </row>
    <row r="22" spans="1:14" s="32" customFormat="1" ht="15" customHeight="1">
      <c r="A22" s="101">
        <v>13</v>
      </c>
      <c r="B22" s="102">
        <v>180</v>
      </c>
      <c r="C22" s="103" t="s">
        <v>33</v>
      </c>
      <c r="D22" s="104" t="s">
        <v>34</v>
      </c>
      <c r="E22" s="105" t="s">
        <v>28</v>
      </c>
      <c r="F22" s="61">
        <v>5.23</v>
      </c>
      <c r="G22" s="50">
        <v>5.41</v>
      </c>
      <c r="H22" s="50">
        <v>5.17</v>
      </c>
      <c r="I22" s="51"/>
      <c r="J22" s="51"/>
      <c r="K22" s="51"/>
      <c r="L22" s="51"/>
      <c r="M22" s="50">
        <v>5.41</v>
      </c>
      <c r="N22" s="57"/>
    </row>
    <row r="23" spans="1:14" s="32" customFormat="1" ht="15" customHeight="1">
      <c r="A23" s="101">
        <v>14</v>
      </c>
      <c r="B23" s="102">
        <v>151</v>
      </c>
      <c r="C23" s="103" t="s">
        <v>48</v>
      </c>
      <c r="D23" s="104" t="s">
        <v>47</v>
      </c>
      <c r="E23" s="105" t="s">
        <v>45</v>
      </c>
      <c r="F23" s="61" t="s">
        <v>71</v>
      </c>
      <c r="G23" s="50">
        <v>6.03</v>
      </c>
      <c r="H23" s="50">
        <v>6.06</v>
      </c>
      <c r="I23" s="51"/>
      <c r="J23" s="51"/>
      <c r="K23" s="51"/>
      <c r="L23" s="51"/>
      <c r="M23" s="50">
        <v>6.06</v>
      </c>
      <c r="N23" s="57"/>
    </row>
    <row r="24" spans="1:14" s="32" customFormat="1" ht="15" customHeight="1">
      <c r="A24" s="101">
        <v>15</v>
      </c>
      <c r="B24" s="102">
        <v>131</v>
      </c>
      <c r="C24" s="103" t="s">
        <v>54</v>
      </c>
      <c r="D24" s="104" t="s">
        <v>53</v>
      </c>
      <c r="E24" s="105" t="s">
        <v>51</v>
      </c>
      <c r="F24" s="61" t="s">
        <v>71</v>
      </c>
      <c r="G24" s="50">
        <v>4.58</v>
      </c>
      <c r="H24" s="50">
        <v>4.84</v>
      </c>
      <c r="I24" s="51"/>
      <c r="J24" s="51"/>
      <c r="K24" s="51"/>
      <c r="L24" s="51"/>
      <c r="M24" s="50">
        <v>4.84</v>
      </c>
      <c r="N24" s="57"/>
    </row>
    <row r="25" spans="1:14" s="32" customFormat="1" ht="15" customHeight="1">
      <c r="A25" s="101">
        <v>16</v>
      </c>
      <c r="B25" s="102">
        <v>112</v>
      </c>
      <c r="C25" s="103" t="s">
        <v>64</v>
      </c>
      <c r="D25" s="104" t="s">
        <v>65</v>
      </c>
      <c r="E25" s="105" t="s">
        <v>66</v>
      </c>
      <c r="F25" s="61">
        <v>5.37</v>
      </c>
      <c r="G25" s="50">
        <v>5.35</v>
      </c>
      <c r="H25" s="50">
        <v>5.44</v>
      </c>
      <c r="I25" s="51"/>
      <c r="J25" s="51"/>
      <c r="K25" s="51"/>
      <c r="L25" s="51"/>
      <c r="M25" s="50">
        <v>5.44</v>
      </c>
      <c r="N25" s="57"/>
    </row>
    <row r="26" spans="1:14" s="32" customFormat="1" ht="15" customHeight="1">
      <c r="A26" s="101">
        <v>17</v>
      </c>
      <c r="B26" s="102">
        <v>130</v>
      </c>
      <c r="C26" s="103" t="s">
        <v>55</v>
      </c>
      <c r="D26" s="104" t="s">
        <v>56</v>
      </c>
      <c r="E26" s="105" t="s">
        <v>51</v>
      </c>
      <c r="F26" s="61">
        <v>4.89</v>
      </c>
      <c r="G26" s="50">
        <v>5.12</v>
      </c>
      <c r="H26" s="50">
        <v>4.99</v>
      </c>
      <c r="I26" s="51"/>
      <c r="J26" s="51"/>
      <c r="K26" s="51"/>
      <c r="L26" s="51"/>
      <c r="M26" s="50">
        <v>5.12</v>
      </c>
      <c r="N26" s="57"/>
    </row>
    <row r="27" spans="1:14" s="32" customFormat="1" ht="15" customHeight="1">
      <c r="A27" s="101">
        <v>18</v>
      </c>
      <c r="B27" s="102">
        <v>118</v>
      </c>
      <c r="C27" s="103" t="s">
        <v>61</v>
      </c>
      <c r="D27" s="104" t="s">
        <v>62</v>
      </c>
      <c r="E27" s="105" t="s">
        <v>63</v>
      </c>
      <c r="F27" s="61">
        <v>5.95</v>
      </c>
      <c r="G27" s="50">
        <v>6.56</v>
      </c>
      <c r="H27" s="50" t="s">
        <v>72</v>
      </c>
      <c r="I27" s="51"/>
      <c r="J27" s="51"/>
      <c r="K27" s="51"/>
      <c r="L27" s="51"/>
      <c r="M27" s="50">
        <v>6.56</v>
      </c>
      <c r="N27" s="57"/>
    </row>
    <row r="28" spans="1:14" s="32" customFormat="1" ht="15" customHeight="1">
      <c r="A28" s="101">
        <v>19</v>
      </c>
      <c r="B28" s="102">
        <v>152</v>
      </c>
      <c r="C28" s="103" t="s">
        <v>46</v>
      </c>
      <c r="D28" s="104" t="s">
        <v>47</v>
      </c>
      <c r="E28" s="105" t="s">
        <v>45</v>
      </c>
      <c r="F28" s="61">
        <v>5.86</v>
      </c>
      <c r="G28" s="50">
        <v>6.1</v>
      </c>
      <c r="H28" s="50">
        <v>5.96</v>
      </c>
      <c r="I28" s="51"/>
      <c r="J28" s="51"/>
      <c r="K28" s="51"/>
      <c r="L28" s="51"/>
      <c r="M28" s="50">
        <v>6.1</v>
      </c>
      <c r="N28" s="57"/>
    </row>
    <row r="29" spans="1:14" s="32" customFormat="1" ht="15" customHeight="1">
      <c r="A29" s="46"/>
      <c r="B29" s="72"/>
      <c r="C29" s="73"/>
      <c r="D29" s="74"/>
      <c r="E29" s="89"/>
      <c r="F29" s="61"/>
      <c r="G29" s="50"/>
      <c r="H29" s="50"/>
      <c r="I29" s="51"/>
      <c r="J29" s="51"/>
      <c r="K29" s="51"/>
      <c r="L29" s="51"/>
      <c r="M29" s="50"/>
      <c r="N29" s="57"/>
    </row>
    <row r="30" spans="1:14" s="32" customFormat="1" ht="15" customHeight="1">
      <c r="A30" s="46"/>
      <c r="B30" s="72"/>
      <c r="C30" s="73"/>
      <c r="D30" s="74"/>
      <c r="E30" s="89"/>
      <c r="F30" s="61"/>
      <c r="G30" s="50"/>
      <c r="H30" s="50"/>
      <c r="I30" s="51"/>
      <c r="J30" s="51"/>
      <c r="K30" s="51"/>
      <c r="L30" s="51"/>
      <c r="M30" s="50"/>
      <c r="N30" s="57"/>
    </row>
  </sheetData>
  <sheetProtection/>
  <mergeCells count="3">
    <mergeCell ref="A2:N2"/>
    <mergeCell ref="A6:N6"/>
    <mergeCell ref="A7:N7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9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view="pageLayout" workbookViewId="0" topLeftCell="A7">
      <selection activeCell="M29" sqref="M29"/>
    </sheetView>
  </sheetViews>
  <sheetFormatPr defaultColWidth="9.140625" defaultRowHeight="12.75"/>
  <cols>
    <col min="1" max="1" width="4.8515625" style="6" customWidth="1"/>
    <col min="2" max="2" width="7.28125" style="1" customWidth="1"/>
    <col min="3" max="3" width="20.57421875" style="6" bestFit="1" customWidth="1"/>
    <col min="4" max="4" width="10.1406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4" customWidth="1"/>
  </cols>
  <sheetData>
    <row r="2" spans="1:14" ht="22.5">
      <c r="A2" s="199" t="s">
        <v>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5" customFormat="1" ht="20.25">
      <c r="A3" s="52"/>
      <c r="B3" s="53"/>
      <c r="C3" s="52"/>
      <c r="D3" s="52"/>
      <c r="E3" s="54"/>
      <c r="F3" s="55"/>
      <c r="G3" s="55"/>
      <c r="H3" s="55"/>
      <c r="I3" s="52"/>
      <c r="J3" s="52"/>
      <c r="K3" s="52"/>
      <c r="L3" s="52"/>
      <c r="M3" s="52"/>
      <c r="N3" s="52"/>
    </row>
    <row r="4" spans="1:14" s="15" customFormat="1" ht="20.25">
      <c r="A4" s="52"/>
      <c r="B4" s="39" t="s">
        <v>4</v>
      </c>
      <c r="C4" s="41"/>
      <c r="D4" s="52"/>
      <c r="E4" s="54"/>
      <c r="F4" s="55"/>
      <c r="G4" s="55"/>
      <c r="H4" s="55"/>
      <c r="I4" s="52"/>
      <c r="J4" s="52"/>
      <c r="K4" s="52"/>
      <c r="L4" s="40"/>
      <c r="M4" s="41"/>
      <c r="N4" s="41"/>
    </row>
    <row r="5" spans="1:14" s="15" customFormat="1" ht="20.25">
      <c r="A5" s="52"/>
      <c r="B5" s="39" t="s">
        <v>21</v>
      </c>
      <c r="C5" s="56"/>
      <c r="D5" s="52"/>
      <c r="E5" s="54"/>
      <c r="F5" s="55"/>
      <c r="G5" s="55"/>
      <c r="H5" s="55"/>
      <c r="I5" s="52"/>
      <c r="J5" s="52"/>
      <c r="K5" s="52"/>
      <c r="L5" s="40"/>
      <c r="M5" s="41"/>
      <c r="N5" s="41"/>
    </row>
    <row r="6" spans="1:14" s="15" customFormat="1" ht="21">
      <c r="A6" s="201" t="s">
        <v>12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s="15" customFormat="1" ht="20.25">
      <c r="A7" s="200" t="s">
        <v>16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2:12" ht="15.75">
      <c r="B8" s="6"/>
      <c r="C8" s="16"/>
      <c r="D8" s="6"/>
      <c r="E8" s="6"/>
      <c r="I8" s="7"/>
      <c r="K8" s="1"/>
      <c r="L8" s="11"/>
    </row>
    <row r="9" spans="1:14" s="17" customFormat="1" ht="30" customHeight="1">
      <c r="A9" s="92"/>
      <c r="B9" s="93" t="s">
        <v>5</v>
      </c>
      <c r="C9" s="93" t="s">
        <v>6</v>
      </c>
      <c r="D9" s="93" t="s">
        <v>7</v>
      </c>
      <c r="E9" s="94" t="s">
        <v>8</v>
      </c>
      <c r="F9" s="93">
        <v>1</v>
      </c>
      <c r="G9" s="93">
        <v>2</v>
      </c>
      <c r="H9" s="93" t="s">
        <v>1</v>
      </c>
      <c r="I9" s="93"/>
      <c r="J9" s="93"/>
      <c r="K9" s="93"/>
      <c r="L9" s="93"/>
      <c r="M9" s="93" t="s">
        <v>9</v>
      </c>
      <c r="N9" s="93" t="s">
        <v>10</v>
      </c>
    </row>
    <row r="10" spans="1:14" s="32" customFormat="1" ht="15" customHeight="1">
      <c r="A10" s="101">
        <v>1</v>
      </c>
      <c r="B10" s="102">
        <v>185</v>
      </c>
      <c r="C10" s="103" t="s">
        <v>26</v>
      </c>
      <c r="D10" s="104" t="s">
        <v>27</v>
      </c>
      <c r="E10" s="105" t="s">
        <v>28</v>
      </c>
      <c r="F10" s="49">
        <v>11.03</v>
      </c>
      <c r="G10" s="50">
        <v>10.62</v>
      </c>
      <c r="H10" s="50">
        <v>12.31</v>
      </c>
      <c r="I10" s="51"/>
      <c r="J10" s="51"/>
      <c r="K10" s="51"/>
      <c r="L10" s="51"/>
      <c r="M10" s="90">
        <v>12.31</v>
      </c>
      <c r="N10" s="57">
        <f aca="true" t="shared" si="0" ref="N10:N29">IF(ISBLANK(M10),"",TRUNC(51.39*(M10-1.5)^1.05))</f>
        <v>625</v>
      </c>
    </row>
    <row r="11" spans="1:14" s="32" customFormat="1" ht="15" customHeight="1">
      <c r="A11" s="101">
        <v>2</v>
      </c>
      <c r="B11" s="102">
        <v>112</v>
      </c>
      <c r="C11" s="103" t="s">
        <v>64</v>
      </c>
      <c r="D11" s="104" t="s">
        <v>65</v>
      </c>
      <c r="E11" s="105" t="s">
        <v>66</v>
      </c>
      <c r="F11" s="49">
        <v>11.42</v>
      </c>
      <c r="G11" s="50">
        <v>11.1</v>
      </c>
      <c r="H11" s="50">
        <v>11.1</v>
      </c>
      <c r="I11" s="51"/>
      <c r="J11" s="51"/>
      <c r="K11" s="51"/>
      <c r="L11" s="51"/>
      <c r="M11" s="90">
        <v>11.42</v>
      </c>
      <c r="N11" s="57">
        <f t="shared" si="0"/>
        <v>571</v>
      </c>
    </row>
    <row r="12" spans="1:14" s="32" customFormat="1" ht="15" customHeight="1">
      <c r="A12" s="101">
        <v>3</v>
      </c>
      <c r="B12" s="102">
        <v>118</v>
      </c>
      <c r="C12" s="103" t="s">
        <v>61</v>
      </c>
      <c r="D12" s="104" t="s">
        <v>62</v>
      </c>
      <c r="E12" s="105" t="s">
        <v>63</v>
      </c>
      <c r="F12" s="49">
        <v>14.8</v>
      </c>
      <c r="G12" s="50">
        <v>14.48</v>
      </c>
      <c r="H12" s="50" t="s">
        <v>71</v>
      </c>
      <c r="I12" s="51"/>
      <c r="J12" s="51"/>
      <c r="K12" s="51"/>
      <c r="L12" s="51"/>
      <c r="M12" s="90">
        <v>14.8</v>
      </c>
      <c r="N12" s="57">
        <f t="shared" si="0"/>
        <v>777</v>
      </c>
    </row>
    <row r="13" spans="1:14" s="32" customFormat="1" ht="15" customHeight="1">
      <c r="A13" s="101">
        <v>4</v>
      </c>
      <c r="B13" s="102">
        <v>133</v>
      </c>
      <c r="C13" s="103" t="s">
        <v>49</v>
      </c>
      <c r="D13" s="104" t="s">
        <v>50</v>
      </c>
      <c r="E13" s="105" t="s">
        <v>51</v>
      </c>
      <c r="F13" s="49">
        <v>9.05</v>
      </c>
      <c r="G13" s="50">
        <v>8.9</v>
      </c>
      <c r="H13" s="50">
        <v>9.02</v>
      </c>
      <c r="I13" s="51"/>
      <c r="J13" s="51"/>
      <c r="K13" s="51"/>
      <c r="L13" s="51"/>
      <c r="M13" s="90">
        <v>9.05</v>
      </c>
      <c r="N13" s="57">
        <f t="shared" si="0"/>
        <v>429</v>
      </c>
    </row>
    <row r="14" spans="1:14" s="32" customFormat="1" ht="15" customHeight="1">
      <c r="A14" s="101">
        <v>5</v>
      </c>
      <c r="B14" s="102">
        <v>181</v>
      </c>
      <c r="C14" s="103" t="s">
        <v>31</v>
      </c>
      <c r="D14" s="104" t="s">
        <v>32</v>
      </c>
      <c r="E14" s="105" t="s">
        <v>28</v>
      </c>
      <c r="F14" s="49">
        <v>10.72</v>
      </c>
      <c r="G14" s="50">
        <v>10.5</v>
      </c>
      <c r="H14" s="50">
        <v>10.3</v>
      </c>
      <c r="I14" s="51"/>
      <c r="J14" s="51"/>
      <c r="K14" s="51"/>
      <c r="L14" s="51"/>
      <c r="M14" s="90">
        <v>10.72</v>
      </c>
      <c r="N14" s="57">
        <f t="shared" si="0"/>
        <v>529</v>
      </c>
    </row>
    <row r="15" spans="1:14" s="32" customFormat="1" ht="15" customHeight="1">
      <c r="A15" s="101">
        <v>6</v>
      </c>
      <c r="B15" s="102">
        <v>151</v>
      </c>
      <c r="C15" s="103" t="s">
        <v>48</v>
      </c>
      <c r="D15" s="104" t="s">
        <v>47</v>
      </c>
      <c r="E15" s="105" t="s">
        <v>45</v>
      </c>
      <c r="F15" s="49">
        <v>8.63</v>
      </c>
      <c r="G15" s="50">
        <v>8.84</v>
      </c>
      <c r="H15" s="50">
        <v>8.09</v>
      </c>
      <c r="I15" s="51"/>
      <c r="J15" s="51"/>
      <c r="K15" s="51"/>
      <c r="L15" s="51"/>
      <c r="M15" s="90">
        <v>8.84</v>
      </c>
      <c r="N15" s="57">
        <f t="shared" si="0"/>
        <v>416</v>
      </c>
    </row>
    <row r="16" spans="1:14" s="32" customFormat="1" ht="15" customHeight="1">
      <c r="A16" s="101">
        <v>7</v>
      </c>
      <c r="B16" s="102">
        <v>119</v>
      </c>
      <c r="C16" s="103" t="s">
        <v>57</v>
      </c>
      <c r="D16" s="104" t="s">
        <v>58</v>
      </c>
      <c r="E16" s="105" t="s">
        <v>59</v>
      </c>
      <c r="F16" s="49">
        <v>14.09</v>
      </c>
      <c r="G16" s="50">
        <v>14.7</v>
      </c>
      <c r="H16" s="50">
        <v>15.6</v>
      </c>
      <c r="I16" s="51"/>
      <c r="J16" s="51"/>
      <c r="K16" s="51"/>
      <c r="L16" s="51"/>
      <c r="M16" s="90">
        <v>15.6</v>
      </c>
      <c r="N16" s="57">
        <f t="shared" si="0"/>
        <v>827</v>
      </c>
    </row>
    <row r="17" spans="1:14" s="32" customFormat="1" ht="15" customHeight="1">
      <c r="A17" s="101">
        <v>8</v>
      </c>
      <c r="B17" s="102">
        <v>195</v>
      </c>
      <c r="C17" s="103" t="s">
        <v>23</v>
      </c>
      <c r="D17" s="104" t="s">
        <v>24</v>
      </c>
      <c r="E17" s="105" t="s">
        <v>25</v>
      </c>
      <c r="F17" s="49">
        <v>10.22</v>
      </c>
      <c r="G17" s="50">
        <v>9.6</v>
      </c>
      <c r="H17" s="50">
        <v>9.39</v>
      </c>
      <c r="I17" s="51"/>
      <c r="J17" s="51"/>
      <c r="K17" s="51"/>
      <c r="L17" s="51"/>
      <c r="M17" s="90">
        <v>10.22</v>
      </c>
      <c r="N17" s="57">
        <f t="shared" si="0"/>
        <v>499</v>
      </c>
    </row>
    <row r="18" spans="1:14" s="32" customFormat="1" ht="15" customHeight="1">
      <c r="A18" s="101">
        <v>9</v>
      </c>
      <c r="B18" s="102">
        <v>130</v>
      </c>
      <c r="C18" s="103" t="s">
        <v>55</v>
      </c>
      <c r="D18" s="104" t="s">
        <v>56</v>
      </c>
      <c r="E18" s="105" t="s">
        <v>51</v>
      </c>
      <c r="F18" s="49">
        <v>8.06</v>
      </c>
      <c r="G18" s="50">
        <v>8.33</v>
      </c>
      <c r="H18" s="50">
        <v>8.64</v>
      </c>
      <c r="I18" s="51"/>
      <c r="J18" s="51"/>
      <c r="K18" s="51"/>
      <c r="L18" s="51"/>
      <c r="M18" s="90">
        <v>8.64</v>
      </c>
      <c r="N18" s="57">
        <f t="shared" si="0"/>
        <v>404</v>
      </c>
    </row>
    <row r="19" spans="1:14" s="32" customFormat="1" ht="15" customHeight="1">
      <c r="A19" s="101">
        <v>10</v>
      </c>
      <c r="B19" s="102">
        <v>153</v>
      </c>
      <c r="C19" s="103" t="s">
        <v>43</v>
      </c>
      <c r="D19" s="104" t="s">
        <v>44</v>
      </c>
      <c r="E19" s="105" t="s">
        <v>45</v>
      </c>
      <c r="F19" s="49">
        <v>9.15</v>
      </c>
      <c r="G19" s="50">
        <v>9.07</v>
      </c>
      <c r="H19" s="50">
        <v>8.5</v>
      </c>
      <c r="I19" s="51"/>
      <c r="J19" s="51"/>
      <c r="K19" s="51"/>
      <c r="L19" s="51"/>
      <c r="M19" s="90">
        <v>9.15</v>
      </c>
      <c r="N19" s="57">
        <f t="shared" si="0"/>
        <v>435</v>
      </c>
    </row>
    <row r="20" spans="1:14" s="32" customFormat="1" ht="15" customHeight="1">
      <c r="A20" s="101">
        <v>11</v>
      </c>
      <c r="B20" s="102">
        <v>131</v>
      </c>
      <c r="C20" s="103" t="s">
        <v>54</v>
      </c>
      <c r="D20" s="104" t="s">
        <v>53</v>
      </c>
      <c r="E20" s="105" t="s">
        <v>51</v>
      </c>
      <c r="F20" s="49">
        <v>8.53</v>
      </c>
      <c r="G20" s="50">
        <v>8.3</v>
      </c>
      <c r="H20" s="50">
        <v>8.23</v>
      </c>
      <c r="I20" s="51"/>
      <c r="J20" s="51"/>
      <c r="K20" s="51"/>
      <c r="L20" s="51"/>
      <c r="M20" s="90">
        <v>8.53</v>
      </c>
      <c r="N20" s="57">
        <f t="shared" si="0"/>
        <v>398</v>
      </c>
    </row>
    <row r="21" spans="1:14" s="32" customFormat="1" ht="15" customHeight="1">
      <c r="A21" s="101">
        <v>12</v>
      </c>
      <c r="B21" s="102">
        <v>184</v>
      </c>
      <c r="C21" s="103" t="s">
        <v>29</v>
      </c>
      <c r="D21" s="104" t="s">
        <v>30</v>
      </c>
      <c r="E21" s="105" t="s">
        <v>28</v>
      </c>
      <c r="F21" s="49">
        <v>10.84</v>
      </c>
      <c r="G21" s="50">
        <v>10.98</v>
      </c>
      <c r="H21" s="50">
        <v>11.14</v>
      </c>
      <c r="I21" s="51"/>
      <c r="J21" s="51"/>
      <c r="K21" s="51"/>
      <c r="L21" s="51"/>
      <c r="M21" s="90">
        <v>11.14</v>
      </c>
      <c r="N21" s="57">
        <f t="shared" si="0"/>
        <v>554</v>
      </c>
    </row>
    <row r="22" spans="1:14" s="32" customFormat="1" ht="15" customHeight="1">
      <c r="A22" s="101">
        <v>13</v>
      </c>
      <c r="B22" s="102">
        <v>169</v>
      </c>
      <c r="C22" s="103" t="s">
        <v>41</v>
      </c>
      <c r="D22" s="104" t="s">
        <v>42</v>
      </c>
      <c r="E22" s="105" t="s">
        <v>40</v>
      </c>
      <c r="F22" s="49">
        <v>9.4</v>
      </c>
      <c r="G22" s="50">
        <v>8.81</v>
      </c>
      <c r="H22" s="50">
        <v>8.6</v>
      </c>
      <c r="I22" s="51"/>
      <c r="J22" s="51"/>
      <c r="K22" s="51"/>
      <c r="L22" s="51"/>
      <c r="M22" s="90">
        <v>9.4</v>
      </c>
      <c r="N22" s="57">
        <f t="shared" si="0"/>
        <v>450</v>
      </c>
    </row>
    <row r="23" spans="1:14" s="32" customFormat="1" ht="15" customHeight="1">
      <c r="A23" s="101">
        <v>14</v>
      </c>
      <c r="B23" s="102">
        <v>132</v>
      </c>
      <c r="C23" s="103" t="s">
        <v>52</v>
      </c>
      <c r="D23" s="104" t="s">
        <v>53</v>
      </c>
      <c r="E23" s="105" t="s">
        <v>51</v>
      </c>
      <c r="F23" s="49">
        <v>10.23</v>
      </c>
      <c r="G23" s="50">
        <v>9.65</v>
      </c>
      <c r="H23" s="50">
        <v>10.09</v>
      </c>
      <c r="I23" s="51"/>
      <c r="J23" s="51"/>
      <c r="K23" s="51"/>
      <c r="L23" s="51"/>
      <c r="M23" s="50">
        <v>10.23</v>
      </c>
      <c r="N23" s="57">
        <f t="shared" si="0"/>
        <v>499</v>
      </c>
    </row>
    <row r="24" spans="1:14" s="32" customFormat="1" ht="15" customHeight="1">
      <c r="A24" s="101">
        <v>15</v>
      </c>
      <c r="B24" s="102">
        <v>180</v>
      </c>
      <c r="C24" s="103" t="s">
        <v>33</v>
      </c>
      <c r="D24" s="104" t="s">
        <v>34</v>
      </c>
      <c r="E24" s="105" t="s">
        <v>28</v>
      </c>
      <c r="F24" s="49">
        <v>11.1</v>
      </c>
      <c r="G24" s="50">
        <v>11.61</v>
      </c>
      <c r="H24" s="50">
        <v>11.43</v>
      </c>
      <c r="I24" s="51"/>
      <c r="J24" s="51"/>
      <c r="K24" s="51"/>
      <c r="L24" s="51"/>
      <c r="M24" s="90">
        <v>11.61</v>
      </c>
      <c r="N24" s="57">
        <f t="shared" si="0"/>
        <v>583</v>
      </c>
    </row>
    <row r="25" spans="1:14" s="32" customFormat="1" ht="15" customHeight="1">
      <c r="A25" s="101">
        <v>16</v>
      </c>
      <c r="B25" s="102">
        <v>171</v>
      </c>
      <c r="C25" s="103" t="s">
        <v>35</v>
      </c>
      <c r="D25" s="104" t="s">
        <v>36</v>
      </c>
      <c r="E25" s="105" t="s">
        <v>37</v>
      </c>
      <c r="F25" s="49">
        <v>10.72</v>
      </c>
      <c r="G25" s="50">
        <v>11.09</v>
      </c>
      <c r="H25" s="50">
        <v>10.48</v>
      </c>
      <c r="I25" s="51"/>
      <c r="J25" s="51"/>
      <c r="K25" s="51"/>
      <c r="L25" s="51"/>
      <c r="M25" s="90">
        <v>10.72</v>
      </c>
      <c r="N25" s="57">
        <f t="shared" si="0"/>
        <v>529</v>
      </c>
    </row>
    <row r="26" spans="1:14" s="32" customFormat="1" ht="15" customHeight="1">
      <c r="A26" s="101">
        <v>17</v>
      </c>
      <c r="B26" s="102">
        <v>111</v>
      </c>
      <c r="C26" s="103" t="s">
        <v>67</v>
      </c>
      <c r="D26" s="104" t="s">
        <v>68</v>
      </c>
      <c r="E26" s="105" t="s">
        <v>69</v>
      </c>
      <c r="F26" s="49">
        <v>10.76</v>
      </c>
      <c r="G26" s="50">
        <v>10.87</v>
      </c>
      <c r="H26" s="50">
        <v>10.19</v>
      </c>
      <c r="I26" s="51"/>
      <c r="J26" s="51"/>
      <c r="K26" s="51"/>
      <c r="L26" s="51"/>
      <c r="M26" s="90">
        <v>10.87</v>
      </c>
      <c r="N26" s="57">
        <f t="shared" si="0"/>
        <v>538</v>
      </c>
    </row>
    <row r="27" spans="1:14" s="32" customFormat="1" ht="15" customHeight="1">
      <c r="A27" s="101">
        <v>18</v>
      </c>
      <c r="B27" s="102">
        <v>152</v>
      </c>
      <c r="C27" s="103" t="s">
        <v>46</v>
      </c>
      <c r="D27" s="104" t="s">
        <v>47</v>
      </c>
      <c r="E27" s="105" t="s">
        <v>45</v>
      </c>
      <c r="F27" s="49">
        <v>10.11</v>
      </c>
      <c r="G27" s="50">
        <v>8.78</v>
      </c>
      <c r="H27" s="50">
        <v>8.18</v>
      </c>
      <c r="I27" s="51"/>
      <c r="J27" s="51"/>
      <c r="K27" s="51"/>
      <c r="L27" s="51"/>
      <c r="M27" s="90">
        <v>10.11</v>
      </c>
      <c r="N27" s="57">
        <f t="shared" si="0"/>
        <v>492</v>
      </c>
    </row>
    <row r="28" spans="1:14" s="32" customFormat="1" ht="15" customHeight="1">
      <c r="A28" s="101">
        <v>19</v>
      </c>
      <c r="B28" s="102">
        <v>170</v>
      </c>
      <c r="C28" s="103" t="s">
        <v>38</v>
      </c>
      <c r="D28" s="104" t="s">
        <v>39</v>
      </c>
      <c r="E28" s="105" t="s">
        <v>40</v>
      </c>
      <c r="F28" s="49">
        <v>8.57</v>
      </c>
      <c r="G28" s="50">
        <v>8.43</v>
      </c>
      <c r="H28" s="50">
        <v>8.78</v>
      </c>
      <c r="I28" s="51"/>
      <c r="J28" s="51"/>
      <c r="K28" s="51"/>
      <c r="L28" s="51"/>
      <c r="M28" s="90">
        <v>8.78</v>
      </c>
      <c r="N28" s="57">
        <f t="shared" si="0"/>
        <v>413</v>
      </c>
    </row>
    <row r="29" spans="1:14" s="32" customFormat="1" ht="15" customHeight="1">
      <c r="A29" s="46"/>
      <c r="B29" s="72"/>
      <c r="C29" s="73"/>
      <c r="D29" s="74"/>
      <c r="E29" s="89"/>
      <c r="F29" s="49"/>
      <c r="G29" s="50"/>
      <c r="H29" s="50"/>
      <c r="I29" s="51"/>
      <c r="J29" s="51"/>
      <c r="K29" s="51"/>
      <c r="L29" s="51"/>
      <c r="M29" s="90"/>
      <c r="N29" s="57">
        <f t="shared" si="0"/>
      </c>
    </row>
  </sheetData>
  <sheetProtection/>
  <mergeCells count="3">
    <mergeCell ref="A2:N2"/>
    <mergeCell ref="A6:N6"/>
    <mergeCell ref="A7:N7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Z47"/>
  <sheetViews>
    <sheetView view="pageLayout" workbookViewId="0" topLeftCell="D10">
      <selection activeCell="AQ15" sqref="AQ15:AR15"/>
    </sheetView>
  </sheetViews>
  <sheetFormatPr defaultColWidth="9.140625" defaultRowHeight="12.75"/>
  <cols>
    <col min="1" max="1" width="3.8515625" style="19" customWidth="1"/>
    <col min="2" max="2" width="7.00390625" style="20" customWidth="1"/>
    <col min="3" max="3" width="19.7109375" style="21" customWidth="1"/>
    <col min="4" max="4" width="10.140625" style="30" bestFit="1" customWidth="1"/>
    <col min="5" max="5" width="22.421875" style="21" bestFit="1" customWidth="1"/>
    <col min="6" max="6" width="5.00390625" style="21" bestFit="1" customWidth="1"/>
    <col min="7" max="17" width="5.00390625" style="21" customWidth="1"/>
    <col min="18" max="33" width="2.28125" style="21" customWidth="1"/>
    <col min="34" max="41" width="2.28125" style="19" customWidth="1"/>
    <col min="42" max="45" width="2.28125" style="1" customWidth="1"/>
    <col min="46" max="46" width="2.28125" style="19" customWidth="1"/>
    <col min="47" max="47" width="2.140625" style="19" customWidth="1"/>
    <col min="48" max="48" width="7.28125" style="1" bestFit="1" customWidth="1"/>
    <col min="49" max="16384" width="9.140625" style="1" customWidth="1"/>
  </cols>
  <sheetData>
    <row r="4" spans="1:49" ht="23.25" customHeight="1">
      <c r="A4" s="199" t="s">
        <v>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</row>
    <row r="5" spans="1:25" ht="20.25">
      <c r="A5" s="52"/>
      <c r="B5" s="53"/>
      <c r="C5" s="52"/>
      <c r="D5" s="52"/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2"/>
      <c r="U5" s="52"/>
      <c r="V5" s="52"/>
      <c r="W5" s="52"/>
      <c r="X5" s="52"/>
      <c r="Y5" s="52"/>
    </row>
    <row r="6" spans="1:25" ht="20.25">
      <c r="A6" s="52"/>
      <c r="B6" s="39" t="s">
        <v>4</v>
      </c>
      <c r="C6" s="41"/>
      <c r="D6" s="52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2"/>
      <c r="U6" s="52"/>
      <c r="V6" s="52"/>
      <c r="W6" s="40"/>
      <c r="X6" s="41"/>
      <c r="Y6" s="41"/>
    </row>
    <row r="7" spans="1:49" ht="15.75" customHeight="1">
      <c r="A7" s="52"/>
      <c r="B7" s="39" t="s">
        <v>21</v>
      </c>
      <c r="C7" s="56"/>
      <c r="D7" s="52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2"/>
      <c r="U7" s="52"/>
      <c r="V7" s="52"/>
      <c r="W7" s="40"/>
      <c r="X7" s="41"/>
      <c r="Y7" s="41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58"/>
      <c r="AQ7" s="59"/>
      <c r="AR7" s="59"/>
      <c r="AS7" s="59"/>
      <c r="AT7" s="59"/>
      <c r="AU7" s="59"/>
      <c r="AV7" s="59"/>
      <c r="AW7" s="9"/>
    </row>
    <row r="8" spans="1:49" ht="20.25" customHeight="1">
      <c r="A8" s="201" t="s">
        <v>13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</row>
    <row r="9" spans="1:52" s="22" customFormat="1" ht="20.25" customHeight="1">
      <c r="A9" s="200" t="s">
        <v>16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97"/>
      <c r="AY9" s="97"/>
      <c r="AZ9" s="97"/>
    </row>
    <row r="10" s="22" customFormat="1" ht="12.75">
      <c r="AU10" s="11"/>
    </row>
    <row r="11" spans="1:49" s="19" customFormat="1" ht="24.75" customHeight="1">
      <c r="A11" s="93"/>
      <c r="B11" s="93" t="s">
        <v>5</v>
      </c>
      <c r="C11" s="93" t="s">
        <v>6</v>
      </c>
      <c r="D11" s="93" t="s">
        <v>7</v>
      </c>
      <c r="E11" s="94" t="s">
        <v>8</v>
      </c>
      <c r="F11" s="95"/>
      <c r="G11" s="95">
        <v>1.35</v>
      </c>
      <c r="H11" s="95">
        <v>1.38</v>
      </c>
      <c r="I11" s="95">
        <v>1.41</v>
      </c>
      <c r="J11" s="95">
        <v>1.44</v>
      </c>
      <c r="K11" s="95">
        <v>1.47</v>
      </c>
      <c r="L11" s="119" t="s">
        <v>73</v>
      </c>
      <c r="M11" s="119" t="s">
        <v>74</v>
      </c>
      <c r="N11" s="119" t="s">
        <v>75</v>
      </c>
      <c r="O11" s="119" t="s">
        <v>76</v>
      </c>
      <c r="P11" s="119" t="s">
        <v>77</v>
      </c>
      <c r="Q11" s="119" t="s">
        <v>78</v>
      </c>
      <c r="R11" s="202" t="s">
        <v>79</v>
      </c>
      <c r="S11" s="202"/>
      <c r="T11" s="202"/>
      <c r="U11" s="202" t="s">
        <v>80</v>
      </c>
      <c r="V11" s="202"/>
      <c r="W11" s="202"/>
      <c r="X11" s="202" t="s">
        <v>81</v>
      </c>
      <c r="Y11" s="202"/>
      <c r="Z11" s="202"/>
      <c r="AA11" s="202" t="s">
        <v>82</v>
      </c>
      <c r="AB11" s="202"/>
      <c r="AC11" s="202"/>
      <c r="AD11" s="202" t="s">
        <v>83</v>
      </c>
      <c r="AE11" s="202"/>
      <c r="AF11" s="202"/>
      <c r="AG11" s="202" t="s">
        <v>84</v>
      </c>
      <c r="AH11" s="202"/>
      <c r="AI11" s="202"/>
      <c r="AJ11" s="204" t="s">
        <v>85</v>
      </c>
      <c r="AK11" s="204"/>
      <c r="AL11" s="204"/>
      <c r="AM11" s="204" t="s">
        <v>86</v>
      </c>
      <c r="AN11" s="204"/>
      <c r="AO11" s="204"/>
      <c r="AP11" s="204" t="s">
        <v>87</v>
      </c>
      <c r="AQ11" s="204"/>
      <c r="AR11" s="204"/>
      <c r="AS11" s="204" t="s">
        <v>88</v>
      </c>
      <c r="AT11" s="204"/>
      <c r="AU11" s="204"/>
      <c r="AV11" s="93" t="s">
        <v>9</v>
      </c>
      <c r="AW11" s="93" t="s">
        <v>10</v>
      </c>
    </row>
    <row r="12" spans="1:49" ht="15" customHeight="1">
      <c r="A12" s="101">
        <v>1</v>
      </c>
      <c r="B12" s="102">
        <v>153</v>
      </c>
      <c r="C12" s="103" t="s">
        <v>43</v>
      </c>
      <c r="D12" s="104" t="s">
        <v>44</v>
      </c>
      <c r="E12" s="105" t="s">
        <v>45</v>
      </c>
      <c r="F12" s="91">
        <v>1.53</v>
      </c>
      <c r="G12" s="120"/>
      <c r="H12" s="120"/>
      <c r="I12" s="120"/>
      <c r="J12" s="120"/>
      <c r="K12" s="120"/>
      <c r="L12" s="120"/>
      <c r="M12" s="120" t="s">
        <v>89</v>
      </c>
      <c r="N12" s="120" t="s">
        <v>89</v>
      </c>
      <c r="O12" s="120" t="s">
        <v>89</v>
      </c>
      <c r="P12" s="120" t="s">
        <v>89</v>
      </c>
      <c r="Q12" s="120" t="s">
        <v>89</v>
      </c>
      <c r="R12" s="121" t="s">
        <v>89</v>
      </c>
      <c r="S12" s="122"/>
      <c r="T12" s="123"/>
      <c r="U12" s="122" t="s">
        <v>71</v>
      </c>
      <c r="V12" s="122" t="s">
        <v>71</v>
      </c>
      <c r="W12" s="122" t="s">
        <v>89</v>
      </c>
      <c r="X12" s="121" t="s">
        <v>89</v>
      </c>
      <c r="Y12" s="122"/>
      <c r="Z12" s="123"/>
      <c r="AA12" s="122" t="s">
        <v>89</v>
      </c>
      <c r="AB12" s="122"/>
      <c r="AC12" s="122"/>
      <c r="AD12" s="121" t="s">
        <v>71</v>
      </c>
      <c r="AE12" s="122" t="s">
        <v>71</v>
      </c>
      <c r="AF12" s="123" t="s">
        <v>71</v>
      </c>
      <c r="AG12" s="121"/>
      <c r="AH12" s="124"/>
      <c r="AI12" s="125"/>
      <c r="AJ12" s="126"/>
      <c r="AK12" s="124"/>
      <c r="AL12" s="125"/>
      <c r="AM12" s="124"/>
      <c r="AN12" s="124"/>
      <c r="AO12" s="124"/>
      <c r="AP12" s="127"/>
      <c r="AQ12" s="128"/>
      <c r="AR12" s="129"/>
      <c r="AS12" s="128"/>
      <c r="AT12" s="124"/>
      <c r="AU12" s="124"/>
      <c r="AV12" s="42">
        <v>1.77</v>
      </c>
      <c r="AW12" s="57">
        <f aca="true" t="shared" si="0" ref="AW12:AW22">IF(ISBLANK(AV12),"",TRUNC(0.8465*(AV12*100-75)^1.42))</f>
        <v>602</v>
      </c>
    </row>
    <row r="13" spans="1:49" ht="15" customHeight="1">
      <c r="A13" s="101">
        <v>2</v>
      </c>
      <c r="B13" s="102">
        <v>132</v>
      </c>
      <c r="C13" s="103" t="s">
        <v>52</v>
      </c>
      <c r="D13" s="104" t="s">
        <v>53</v>
      </c>
      <c r="E13" s="105" t="s">
        <v>51</v>
      </c>
      <c r="F13" s="91">
        <v>1.47</v>
      </c>
      <c r="G13" s="120"/>
      <c r="H13" s="120"/>
      <c r="I13" s="120"/>
      <c r="J13" s="120"/>
      <c r="K13" s="120" t="s">
        <v>89</v>
      </c>
      <c r="L13" s="120" t="s">
        <v>89</v>
      </c>
      <c r="M13" s="120" t="s">
        <v>89</v>
      </c>
      <c r="N13" s="120" t="s">
        <v>89</v>
      </c>
      <c r="O13" s="120" t="s">
        <v>89</v>
      </c>
      <c r="P13" s="120" t="s">
        <v>90</v>
      </c>
      <c r="Q13" s="120"/>
      <c r="R13" s="121"/>
      <c r="S13" s="122"/>
      <c r="T13" s="123"/>
      <c r="U13" s="121"/>
      <c r="V13" s="122"/>
      <c r="W13" s="123"/>
      <c r="X13" s="121"/>
      <c r="Y13" s="122"/>
      <c r="Z13" s="123"/>
      <c r="AA13" s="121"/>
      <c r="AB13" s="122"/>
      <c r="AC13" s="123"/>
      <c r="AD13" s="121"/>
      <c r="AE13" s="122"/>
      <c r="AF13" s="123"/>
      <c r="AG13" s="121"/>
      <c r="AH13" s="124"/>
      <c r="AI13" s="125"/>
      <c r="AJ13" s="126"/>
      <c r="AK13" s="124"/>
      <c r="AL13" s="125"/>
      <c r="AM13" s="126"/>
      <c r="AN13" s="124"/>
      <c r="AO13" s="125"/>
      <c r="AP13" s="127"/>
      <c r="AQ13" s="128"/>
      <c r="AR13" s="129"/>
      <c r="AS13" s="127"/>
      <c r="AT13" s="124"/>
      <c r="AU13" s="125"/>
      <c r="AV13" s="42">
        <v>1.59</v>
      </c>
      <c r="AW13" s="57">
        <f t="shared" si="0"/>
        <v>457</v>
      </c>
    </row>
    <row r="14" spans="1:49" ht="15" customHeight="1">
      <c r="A14" s="101">
        <v>3</v>
      </c>
      <c r="B14" s="102">
        <v>180</v>
      </c>
      <c r="C14" s="103" t="s">
        <v>33</v>
      </c>
      <c r="D14" s="104" t="s">
        <v>34</v>
      </c>
      <c r="E14" s="105" t="s">
        <v>28</v>
      </c>
      <c r="F14" s="91">
        <v>1.35</v>
      </c>
      <c r="G14" s="120" t="s">
        <v>89</v>
      </c>
      <c r="H14" s="120" t="s">
        <v>89</v>
      </c>
      <c r="I14" s="120" t="s">
        <v>91</v>
      </c>
      <c r="J14" s="120" t="s">
        <v>89</v>
      </c>
      <c r="K14" s="120" t="s">
        <v>90</v>
      </c>
      <c r="L14" s="120"/>
      <c r="M14" s="120"/>
      <c r="N14" s="120"/>
      <c r="O14" s="120"/>
      <c r="P14" s="120"/>
      <c r="Q14" s="120"/>
      <c r="R14" s="121"/>
      <c r="S14" s="122"/>
      <c r="T14" s="123"/>
      <c r="U14" s="121"/>
      <c r="V14" s="122"/>
      <c r="W14" s="122"/>
      <c r="X14" s="121"/>
      <c r="Y14" s="122"/>
      <c r="Z14" s="123"/>
      <c r="AA14" s="122"/>
      <c r="AB14" s="122"/>
      <c r="AC14" s="123"/>
      <c r="AD14" s="121"/>
      <c r="AE14" s="122"/>
      <c r="AF14" s="123"/>
      <c r="AG14" s="121"/>
      <c r="AH14" s="124"/>
      <c r="AI14" s="125"/>
      <c r="AJ14" s="126"/>
      <c r="AK14" s="124"/>
      <c r="AL14" s="125"/>
      <c r="AM14" s="126"/>
      <c r="AN14" s="124"/>
      <c r="AO14" s="125"/>
      <c r="AP14" s="127"/>
      <c r="AQ14" s="128"/>
      <c r="AR14" s="129"/>
      <c r="AS14" s="127"/>
      <c r="AT14" s="124"/>
      <c r="AU14" s="125"/>
      <c r="AV14" s="42">
        <v>1.44</v>
      </c>
      <c r="AW14" s="57">
        <f t="shared" si="0"/>
        <v>345</v>
      </c>
    </row>
    <row r="15" spans="1:49" ht="15" customHeight="1">
      <c r="A15" s="101">
        <v>4</v>
      </c>
      <c r="B15" s="102">
        <v>119</v>
      </c>
      <c r="C15" s="103" t="s">
        <v>57</v>
      </c>
      <c r="D15" s="104" t="s">
        <v>58</v>
      </c>
      <c r="E15" s="105" t="s">
        <v>59</v>
      </c>
      <c r="F15" s="91">
        <v>1.77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1"/>
      <c r="S15" s="122"/>
      <c r="T15" s="123"/>
      <c r="U15" s="121"/>
      <c r="V15" s="122"/>
      <c r="W15" s="123"/>
      <c r="X15" s="121"/>
      <c r="Y15" s="122"/>
      <c r="Z15" s="123"/>
      <c r="AA15" s="121" t="s">
        <v>89</v>
      </c>
      <c r="AB15" s="122"/>
      <c r="AC15" s="123"/>
      <c r="AD15" s="121" t="s">
        <v>72</v>
      </c>
      <c r="AE15" s="122"/>
      <c r="AF15" s="123"/>
      <c r="AG15" s="121" t="s">
        <v>89</v>
      </c>
      <c r="AH15" s="124"/>
      <c r="AI15" s="125"/>
      <c r="AJ15" s="126" t="s">
        <v>72</v>
      </c>
      <c r="AK15" s="124"/>
      <c r="AL15" s="125"/>
      <c r="AM15" s="126" t="s">
        <v>71</v>
      </c>
      <c r="AN15" s="124" t="s">
        <v>89</v>
      </c>
      <c r="AO15" s="125"/>
      <c r="AP15" s="127" t="s">
        <v>72</v>
      </c>
      <c r="AQ15" s="128"/>
      <c r="AR15" s="129"/>
      <c r="AS15" s="127" t="s">
        <v>71</v>
      </c>
      <c r="AT15" s="124" t="s">
        <v>71</v>
      </c>
      <c r="AU15" s="125" t="s">
        <v>71</v>
      </c>
      <c r="AV15" s="42">
        <v>1.89</v>
      </c>
      <c r="AW15" s="57">
        <f t="shared" si="0"/>
        <v>705</v>
      </c>
    </row>
    <row r="16" spans="1:49" ht="15" customHeight="1">
      <c r="A16" s="101">
        <v>5</v>
      </c>
      <c r="B16" s="102">
        <v>133</v>
      </c>
      <c r="C16" s="103" t="s">
        <v>49</v>
      </c>
      <c r="D16" s="104" t="s">
        <v>50</v>
      </c>
      <c r="E16" s="105" t="s">
        <v>51</v>
      </c>
      <c r="F16" s="91">
        <v>1.38</v>
      </c>
      <c r="G16" s="120"/>
      <c r="H16" s="120" t="s">
        <v>89</v>
      </c>
      <c r="I16" s="120" t="s">
        <v>92</v>
      </c>
      <c r="J16" s="120" t="s">
        <v>90</v>
      </c>
      <c r="K16" s="120"/>
      <c r="L16" s="120"/>
      <c r="M16" s="120"/>
      <c r="N16" s="120"/>
      <c r="O16" s="120"/>
      <c r="P16" s="120"/>
      <c r="Q16" s="120"/>
      <c r="R16" s="121"/>
      <c r="S16" s="122"/>
      <c r="T16" s="123"/>
      <c r="U16" s="121"/>
      <c r="V16" s="122"/>
      <c r="W16" s="123"/>
      <c r="X16" s="121"/>
      <c r="Y16" s="122"/>
      <c r="Z16" s="123"/>
      <c r="AA16" s="121"/>
      <c r="AB16" s="122"/>
      <c r="AC16" s="123"/>
      <c r="AD16" s="121"/>
      <c r="AE16" s="122"/>
      <c r="AF16" s="123"/>
      <c r="AG16" s="121"/>
      <c r="AH16" s="124"/>
      <c r="AI16" s="125"/>
      <c r="AJ16" s="126"/>
      <c r="AK16" s="124"/>
      <c r="AL16" s="125"/>
      <c r="AM16" s="126"/>
      <c r="AN16" s="124"/>
      <c r="AO16" s="125"/>
      <c r="AP16" s="127"/>
      <c r="AQ16" s="128"/>
      <c r="AR16" s="129"/>
      <c r="AS16" s="127"/>
      <c r="AT16" s="124"/>
      <c r="AU16" s="125"/>
      <c r="AV16" s="42">
        <v>1.41</v>
      </c>
      <c r="AW16" s="57">
        <f t="shared" si="0"/>
        <v>324</v>
      </c>
    </row>
    <row r="17" spans="1:49" ht="15" customHeight="1">
      <c r="A17" s="101">
        <v>6</v>
      </c>
      <c r="B17" s="102">
        <v>169</v>
      </c>
      <c r="C17" s="103" t="s">
        <v>41</v>
      </c>
      <c r="D17" s="104" t="s">
        <v>42</v>
      </c>
      <c r="E17" s="105" t="s">
        <v>40</v>
      </c>
      <c r="F17" s="91">
        <v>1.35</v>
      </c>
      <c r="G17" s="120" t="s">
        <v>89</v>
      </c>
      <c r="H17" s="120" t="s">
        <v>89</v>
      </c>
      <c r="I17" s="120" t="s">
        <v>89</v>
      </c>
      <c r="J17" s="120" t="s">
        <v>89</v>
      </c>
      <c r="K17" s="120" t="s">
        <v>93</v>
      </c>
      <c r="L17" s="120" t="s">
        <v>90</v>
      </c>
      <c r="M17" s="120"/>
      <c r="N17" s="120"/>
      <c r="O17" s="120"/>
      <c r="P17" s="120"/>
      <c r="Q17" s="120"/>
      <c r="R17" s="121"/>
      <c r="S17" s="122"/>
      <c r="T17" s="123"/>
      <c r="U17" s="121"/>
      <c r="V17" s="122"/>
      <c r="W17" s="123"/>
      <c r="X17" s="121"/>
      <c r="Y17" s="122"/>
      <c r="Z17" s="123"/>
      <c r="AA17" s="121"/>
      <c r="AB17" s="122"/>
      <c r="AC17" s="123"/>
      <c r="AD17" s="121"/>
      <c r="AE17" s="122"/>
      <c r="AF17" s="123"/>
      <c r="AG17" s="121"/>
      <c r="AH17" s="124"/>
      <c r="AI17" s="125"/>
      <c r="AJ17" s="126"/>
      <c r="AK17" s="124"/>
      <c r="AL17" s="125"/>
      <c r="AM17" s="126"/>
      <c r="AN17" s="124"/>
      <c r="AO17" s="125"/>
      <c r="AP17" s="127"/>
      <c r="AQ17" s="128"/>
      <c r="AR17" s="129"/>
      <c r="AS17" s="127"/>
      <c r="AT17" s="124"/>
      <c r="AU17" s="125"/>
      <c r="AV17" s="42">
        <v>1.47</v>
      </c>
      <c r="AW17" s="57">
        <f t="shared" si="0"/>
        <v>367</v>
      </c>
    </row>
    <row r="18" spans="1:49" ht="15" customHeight="1">
      <c r="A18" s="101">
        <v>7</v>
      </c>
      <c r="B18" s="102">
        <v>185</v>
      </c>
      <c r="C18" s="103" t="s">
        <v>26</v>
      </c>
      <c r="D18" s="104" t="s">
        <v>27</v>
      </c>
      <c r="E18" s="105" t="s">
        <v>28</v>
      </c>
      <c r="F18" s="91">
        <v>1.62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 t="s">
        <v>89</v>
      </c>
      <c r="Q18" s="120" t="s">
        <v>89</v>
      </c>
      <c r="R18" s="121" t="s">
        <v>89</v>
      </c>
      <c r="S18" s="122"/>
      <c r="T18" s="123"/>
      <c r="U18" s="121" t="s">
        <v>89</v>
      </c>
      <c r="V18" s="122"/>
      <c r="W18" s="123"/>
      <c r="X18" s="121" t="s">
        <v>71</v>
      </c>
      <c r="Y18" s="122" t="s">
        <v>89</v>
      </c>
      <c r="Z18" s="123"/>
      <c r="AA18" s="121" t="s">
        <v>89</v>
      </c>
      <c r="AB18" s="122"/>
      <c r="AC18" s="123"/>
      <c r="AD18" s="121" t="s">
        <v>71</v>
      </c>
      <c r="AE18" s="122" t="s">
        <v>89</v>
      </c>
      <c r="AF18" s="123"/>
      <c r="AG18" s="121" t="s">
        <v>71</v>
      </c>
      <c r="AH18" s="124" t="s">
        <v>71</v>
      </c>
      <c r="AI18" s="125" t="s">
        <v>71</v>
      </c>
      <c r="AJ18" s="126"/>
      <c r="AK18" s="124"/>
      <c r="AL18" s="125"/>
      <c r="AM18" s="126"/>
      <c r="AN18" s="124"/>
      <c r="AO18" s="125"/>
      <c r="AP18" s="127"/>
      <c r="AQ18" s="128"/>
      <c r="AR18" s="129"/>
      <c r="AS18" s="127"/>
      <c r="AT18" s="124"/>
      <c r="AU18" s="125"/>
      <c r="AV18" s="42">
        <v>1.8</v>
      </c>
      <c r="AW18" s="57">
        <f t="shared" si="0"/>
        <v>627</v>
      </c>
    </row>
    <row r="19" spans="1:49" ht="15" customHeight="1">
      <c r="A19" s="101">
        <v>8</v>
      </c>
      <c r="B19" s="102">
        <v>131</v>
      </c>
      <c r="C19" s="103" t="s">
        <v>54</v>
      </c>
      <c r="D19" s="104" t="s">
        <v>53</v>
      </c>
      <c r="E19" s="105" t="s">
        <v>51</v>
      </c>
      <c r="F19" s="91">
        <v>1.5</v>
      </c>
      <c r="G19" s="120"/>
      <c r="H19" s="120"/>
      <c r="I19" s="120"/>
      <c r="J19" s="120"/>
      <c r="K19" s="120"/>
      <c r="L19" s="120" t="s">
        <v>89</v>
      </c>
      <c r="M19" s="120" t="s">
        <v>89</v>
      </c>
      <c r="N19" s="120" t="s">
        <v>89</v>
      </c>
      <c r="O19" s="120" t="s">
        <v>89</v>
      </c>
      <c r="P19" s="120" t="s">
        <v>89</v>
      </c>
      <c r="Q19" s="120" t="s">
        <v>89</v>
      </c>
      <c r="R19" s="121" t="s">
        <v>71</v>
      </c>
      <c r="S19" s="122" t="s">
        <v>71</v>
      </c>
      <c r="T19" s="123" t="s">
        <v>71</v>
      </c>
      <c r="U19" s="121"/>
      <c r="V19" s="122"/>
      <c r="W19" s="123"/>
      <c r="X19" s="121"/>
      <c r="Y19" s="122"/>
      <c r="Z19" s="123"/>
      <c r="AA19" s="121"/>
      <c r="AB19" s="122"/>
      <c r="AC19" s="123"/>
      <c r="AD19" s="121"/>
      <c r="AE19" s="122"/>
      <c r="AF19" s="123"/>
      <c r="AG19" s="121"/>
      <c r="AH19" s="124"/>
      <c r="AI19" s="125"/>
      <c r="AJ19" s="126"/>
      <c r="AK19" s="124"/>
      <c r="AL19" s="125"/>
      <c r="AM19" s="126"/>
      <c r="AN19" s="124"/>
      <c r="AO19" s="125"/>
      <c r="AP19" s="127"/>
      <c r="AQ19" s="128"/>
      <c r="AR19" s="129"/>
      <c r="AS19" s="127"/>
      <c r="AT19" s="124"/>
      <c r="AU19" s="125"/>
      <c r="AV19" s="42">
        <v>1.65</v>
      </c>
      <c r="AW19" s="57">
        <f t="shared" si="0"/>
        <v>504</v>
      </c>
    </row>
    <row r="20" spans="1:49" ht="15">
      <c r="A20" s="101">
        <v>9</v>
      </c>
      <c r="B20" s="102">
        <v>184</v>
      </c>
      <c r="C20" s="103" t="s">
        <v>29</v>
      </c>
      <c r="D20" s="104" t="s">
        <v>30</v>
      </c>
      <c r="E20" s="105" t="s">
        <v>28</v>
      </c>
      <c r="F20" s="98">
        <v>1.53</v>
      </c>
      <c r="G20" s="130"/>
      <c r="H20" s="130"/>
      <c r="I20" s="130"/>
      <c r="J20" s="130"/>
      <c r="K20" s="130"/>
      <c r="L20" s="130"/>
      <c r="M20" s="130" t="s">
        <v>89</v>
      </c>
      <c r="N20" s="130" t="s">
        <v>89</v>
      </c>
      <c r="O20" s="130" t="s">
        <v>89</v>
      </c>
      <c r="P20" s="130" t="s">
        <v>90</v>
      </c>
      <c r="Q20" s="130"/>
      <c r="R20" s="131"/>
      <c r="S20" s="132"/>
      <c r="T20" s="133"/>
      <c r="U20" s="134"/>
      <c r="V20" s="134"/>
      <c r="W20" s="134"/>
      <c r="X20" s="135"/>
      <c r="Y20" s="134"/>
      <c r="Z20" s="136"/>
      <c r="AA20" s="134"/>
      <c r="AB20" s="134"/>
      <c r="AC20" s="134"/>
      <c r="AD20" s="131"/>
      <c r="AE20" s="132"/>
      <c r="AF20" s="133"/>
      <c r="AG20" s="121"/>
      <c r="AH20" s="124"/>
      <c r="AI20" s="125"/>
      <c r="AJ20" s="137"/>
      <c r="AK20" s="138"/>
      <c r="AL20" s="139"/>
      <c r="AM20" s="140"/>
      <c r="AN20" s="140"/>
      <c r="AO20" s="140"/>
      <c r="AP20" s="141"/>
      <c r="AQ20" s="142"/>
      <c r="AR20" s="143"/>
      <c r="AS20" s="144"/>
      <c r="AT20" s="140"/>
      <c r="AU20" s="140"/>
      <c r="AV20" s="88">
        <v>1.59</v>
      </c>
      <c r="AW20" s="112">
        <f t="shared" si="0"/>
        <v>457</v>
      </c>
    </row>
    <row r="21" spans="1:49" ht="15" customHeight="1">
      <c r="A21" s="101">
        <v>10</v>
      </c>
      <c r="B21" s="102">
        <v>151</v>
      </c>
      <c r="C21" s="103" t="s">
        <v>48</v>
      </c>
      <c r="D21" s="104" t="s">
        <v>47</v>
      </c>
      <c r="E21" s="105" t="s">
        <v>45</v>
      </c>
      <c r="F21" s="91">
        <v>1.53</v>
      </c>
      <c r="G21" s="120"/>
      <c r="H21" s="120"/>
      <c r="I21" s="120"/>
      <c r="J21" s="120"/>
      <c r="K21" s="120"/>
      <c r="L21" s="120"/>
      <c r="M21" s="120" t="s">
        <v>89</v>
      </c>
      <c r="N21" s="120" t="s">
        <v>89</v>
      </c>
      <c r="O21" s="120" t="s">
        <v>89</v>
      </c>
      <c r="P21" s="120" t="s">
        <v>89</v>
      </c>
      <c r="Q21" s="120" t="s">
        <v>89</v>
      </c>
      <c r="R21" s="121" t="s">
        <v>89</v>
      </c>
      <c r="S21" s="122"/>
      <c r="T21" s="123"/>
      <c r="U21" s="121" t="s">
        <v>89</v>
      </c>
      <c r="V21" s="122"/>
      <c r="W21" s="123"/>
      <c r="X21" s="121" t="s">
        <v>89</v>
      </c>
      <c r="Y21" s="122"/>
      <c r="Z21" s="123"/>
      <c r="AA21" s="121" t="s">
        <v>71</v>
      </c>
      <c r="AB21" s="122" t="s">
        <v>89</v>
      </c>
      <c r="AC21" s="123"/>
      <c r="AD21" s="121" t="s">
        <v>71</v>
      </c>
      <c r="AE21" s="122" t="s">
        <v>71</v>
      </c>
      <c r="AF21" s="123" t="s">
        <v>89</v>
      </c>
      <c r="AG21" s="121" t="s">
        <v>71</v>
      </c>
      <c r="AH21" s="124" t="s">
        <v>71</v>
      </c>
      <c r="AI21" s="125" t="s">
        <v>71</v>
      </c>
      <c r="AJ21" s="126"/>
      <c r="AK21" s="124"/>
      <c r="AL21" s="125"/>
      <c r="AM21" s="126"/>
      <c r="AN21" s="124"/>
      <c r="AO21" s="125"/>
      <c r="AP21" s="127"/>
      <c r="AQ21" s="128"/>
      <c r="AR21" s="129"/>
      <c r="AS21" s="127"/>
      <c r="AT21" s="124"/>
      <c r="AU21" s="125"/>
      <c r="AV21" s="42">
        <v>1.8</v>
      </c>
      <c r="AW21" s="57">
        <f t="shared" si="0"/>
        <v>627</v>
      </c>
    </row>
    <row r="22" spans="1:49" ht="15" customHeight="1">
      <c r="A22" s="101">
        <v>11</v>
      </c>
      <c r="B22" s="102">
        <v>118</v>
      </c>
      <c r="C22" s="103" t="s">
        <v>61</v>
      </c>
      <c r="D22" s="104" t="s">
        <v>62</v>
      </c>
      <c r="E22" s="105" t="s">
        <v>63</v>
      </c>
      <c r="F22" s="91">
        <v>1.59</v>
      </c>
      <c r="G22" s="120"/>
      <c r="H22" s="120"/>
      <c r="I22" s="120"/>
      <c r="J22" s="120"/>
      <c r="K22" s="120"/>
      <c r="L22" s="120"/>
      <c r="M22" s="120"/>
      <c r="N22" s="120"/>
      <c r="O22" s="120" t="s">
        <v>89</v>
      </c>
      <c r="P22" s="120" t="s">
        <v>89</v>
      </c>
      <c r="Q22" s="121" t="s">
        <v>89</v>
      </c>
      <c r="R22" s="121" t="s">
        <v>89</v>
      </c>
      <c r="S22" s="107"/>
      <c r="T22" s="108"/>
      <c r="U22" s="106" t="s">
        <v>89</v>
      </c>
      <c r="V22" s="107"/>
      <c r="W22" s="108"/>
      <c r="X22" s="106" t="s">
        <v>89</v>
      </c>
      <c r="Y22" s="107"/>
      <c r="Z22" s="108"/>
      <c r="AA22" s="106" t="s">
        <v>71</v>
      </c>
      <c r="AB22" s="107" t="s">
        <v>71</v>
      </c>
      <c r="AC22" s="108" t="s">
        <v>71</v>
      </c>
      <c r="AD22" s="106"/>
      <c r="AE22" s="107"/>
      <c r="AF22" s="108"/>
      <c r="AG22" s="106"/>
      <c r="AH22" s="109"/>
      <c r="AI22" s="110"/>
      <c r="AJ22" s="111"/>
      <c r="AK22" s="109"/>
      <c r="AL22" s="110"/>
      <c r="AM22" s="111"/>
      <c r="AN22" s="109"/>
      <c r="AO22" s="110"/>
      <c r="AP22" s="145"/>
      <c r="AQ22" s="146"/>
      <c r="AR22" s="147"/>
      <c r="AS22" s="145"/>
      <c r="AT22" s="109"/>
      <c r="AU22" s="110"/>
      <c r="AV22" s="42">
        <v>1.74</v>
      </c>
      <c r="AW22" s="57">
        <f t="shared" si="0"/>
        <v>577</v>
      </c>
    </row>
    <row r="23" spans="1:49" ht="15" customHeight="1">
      <c r="A23" s="101">
        <v>12</v>
      </c>
      <c r="B23" s="102">
        <v>170</v>
      </c>
      <c r="C23" s="103" t="s">
        <v>38</v>
      </c>
      <c r="D23" s="104" t="s">
        <v>39</v>
      </c>
      <c r="E23" s="105" t="s">
        <v>40</v>
      </c>
      <c r="F23" s="91">
        <v>1.41</v>
      </c>
      <c r="G23" s="120"/>
      <c r="H23" s="120"/>
      <c r="I23" s="120" t="s">
        <v>89</v>
      </c>
      <c r="J23" s="120" t="s">
        <v>89</v>
      </c>
      <c r="K23" s="120" t="s">
        <v>93</v>
      </c>
      <c r="L23" s="120" t="s">
        <v>90</v>
      </c>
      <c r="M23" s="120"/>
      <c r="N23" s="120"/>
      <c r="O23" s="120"/>
      <c r="P23" s="120"/>
      <c r="Q23" s="121"/>
      <c r="R23" s="121"/>
      <c r="S23" s="122"/>
      <c r="T23" s="123"/>
      <c r="U23" s="121"/>
      <c r="V23" s="122"/>
      <c r="W23" s="123"/>
      <c r="X23" s="121"/>
      <c r="Y23" s="122"/>
      <c r="Z23" s="123"/>
      <c r="AA23" s="121"/>
      <c r="AB23" s="122"/>
      <c r="AC23" s="123"/>
      <c r="AD23" s="121"/>
      <c r="AE23" s="122"/>
      <c r="AF23" s="123"/>
      <c r="AG23" s="121"/>
      <c r="AH23" s="124"/>
      <c r="AI23" s="125"/>
      <c r="AJ23" s="126"/>
      <c r="AK23" s="124"/>
      <c r="AL23" s="125"/>
      <c r="AM23" s="126"/>
      <c r="AN23" s="124"/>
      <c r="AO23" s="125"/>
      <c r="AP23" s="127"/>
      <c r="AQ23" s="128"/>
      <c r="AR23" s="129"/>
      <c r="AS23" s="127"/>
      <c r="AT23" s="124"/>
      <c r="AU23" s="125"/>
      <c r="AV23" s="42">
        <v>1.47</v>
      </c>
      <c r="AW23" s="57">
        <f aca="true" t="shared" si="1" ref="AW23:AW30">IF(ISBLANK(AV23),"",TRUNC(0.8465*(AV23*100-75)^1.42))</f>
        <v>367</v>
      </c>
    </row>
    <row r="24" spans="1:49" ht="15" customHeight="1">
      <c r="A24" s="101">
        <v>13</v>
      </c>
      <c r="B24" s="102">
        <v>112</v>
      </c>
      <c r="C24" s="103" t="s">
        <v>64</v>
      </c>
      <c r="D24" s="104" t="s">
        <v>65</v>
      </c>
      <c r="E24" s="105" t="s">
        <v>66</v>
      </c>
      <c r="F24" s="91">
        <v>1.53</v>
      </c>
      <c r="G24" s="120"/>
      <c r="H24" s="120"/>
      <c r="I24" s="120"/>
      <c r="J24" s="120"/>
      <c r="K24" s="120"/>
      <c r="L24" s="120"/>
      <c r="M24" s="120" t="s">
        <v>89</v>
      </c>
      <c r="N24" s="120" t="s">
        <v>89</v>
      </c>
      <c r="O24" s="120" t="s">
        <v>89</v>
      </c>
      <c r="P24" s="120" t="s">
        <v>93</v>
      </c>
      <c r="Q24" s="121" t="s">
        <v>89</v>
      </c>
      <c r="R24" s="121" t="s">
        <v>71</v>
      </c>
      <c r="S24" s="122" t="s">
        <v>71</v>
      </c>
      <c r="T24" s="123" t="s">
        <v>89</v>
      </c>
      <c r="U24" s="121" t="s">
        <v>71</v>
      </c>
      <c r="V24" s="122" t="s">
        <v>89</v>
      </c>
      <c r="W24" s="123"/>
      <c r="X24" s="121" t="s">
        <v>71</v>
      </c>
      <c r="Y24" s="122" t="s">
        <v>71</v>
      </c>
      <c r="Z24" s="123" t="s">
        <v>71</v>
      </c>
      <c r="AA24" s="121"/>
      <c r="AB24" s="122"/>
      <c r="AC24" s="123"/>
      <c r="AD24" s="121"/>
      <c r="AE24" s="122"/>
      <c r="AF24" s="123"/>
      <c r="AG24" s="121"/>
      <c r="AH24" s="124"/>
      <c r="AI24" s="125"/>
      <c r="AJ24" s="126"/>
      <c r="AK24" s="124"/>
      <c r="AL24" s="125"/>
      <c r="AM24" s="126"/>
      <c r="AN24" s="124"/>
      <c r="AO24" s="125"/>
      <c r="AP24" s="127"/>
      <c r="AQ24" s="128"/>
      <c r="AR24" s="129"/>
      <c r="AS24" s="127"/>
      <c r="AT24" s="124"/>
      <c r="AU24" s="125"/>
      <c r="AV24" s="42">
        <v>1.71</v>
      </c>
      <c r="AW24" s="57">
        <f t="shared" si="1"/>
        <v>552</v>
      </c>
    </row>
    <row r="25" spans="1:49" ht="15" customHeight="1">
      <c r="A25" s="101">
        <v>14</v>
      </c>
      <c r="B25" s="102">
        <v>195</v>
      </c>
      <c r="C25" s="103" t="s">
        <v>23</v>
      </c>
      <c r="D25" s="104" t="s">
        <v>24</v>
      </c>
      <c r="E25" s="105" t="s">
        <v>25</v>
      </c>
      <c r="F25" s="91">
        <v>1.56</v>
      </c>
      <c r="G25" s="120"/>
      <c r="H25" s="120"/>
      <c r="I25" s="120"/>
      <c r="J25" s="120"/>
      <c r="K25" s="120"/>
      <c r="L25" s="120"/>
      <c r="M25" s="120"/>
      <c r="N25" s="120" t="s">
        <v>89</v>
      </c>
      <c r="O25" s="120" t="s">
        <v>89</v>
      </c>
      <c r="P25" s="120" t="s">
        <v>89</v>
      </c>
      <c r="Q25" s="121" t="s">
        <v>89</v>
      </c>
      <c r="R25" s="121" t="s">
        <v>89</v>
      </c>
      <c r="S25" s="122"/>
      <c r="T25" s="123"/>
      <c r="U25" s="121" t="s">
        <v>71</v>
      </c>
      <c r="V25" s="122" t="s">
        <v>71</v>
      </c>
      <c r="W25" s="123" t="s">
        <v>89</v>
      </c>
      <c r="X25" s="121" t="s">
        <v>89</v>
      </c>
      <c r="Y25" s="122"/>
      <c r="Z25" s="123"/>
      <c r="AA25" s="121" t="s">
        <v>71</v>
      </c>
      <c r="AB25" s="122" t="s">
        <v>71</v>
      </c>
      <c r="AC25" s="123" t="s">
        <v>71</v>
      </c>
      <c r="AD25" s="121"/>
      <c r="AE25" s="122"/>
      <c r="AF25" s="123"/>
      <c r="AG25" s="121"/>
      <c r="AH25" s="124"/>
      <c r="AI25" s="125"/>
      <c r="AJ25" s="126"/>
      <c r="AK25" s="124"/>
      <c r="AL25" s="125"/>
      <c r="AM25" s="126"/>
      <c r="AN25" s="124"/>
      <c r="AO25" s="125"/>
      <c r="AP25" s="127"/>
      <c r="AQ25" s="128"/>
      <c r="AR25" s="129"/>
      <c r="AS25" s="127"/>
      <c r="AT25" s="124"/>
      <c r="AU25" s="125"/>
      <c r="AV25" s="42">
        <v>1.74</v>
      </c>
      <c r="AW25" s="57">
        <f t="shared" si="1"/>
        <v>577</v>
      </c>
    </row>
    <row r="26" spans="1:49" ht="15" customHeight="1">
      <c r="A26" s="101">
        <v>15</v>
      </c>
      <c r="B26" s="102">
        <v>130</v>
      </c>
      <c r="C26" s="103" t="s">
        <v>55</v>
      </c>
      <c r="D26" s="104" t="s">
        <v>56</v>
      </c>
      <c r="E26" s="105" t="s">
        <v>51</v>
      </c>
      <c r="F26" s="91">
        <v>1.5</v>
      </c>
      <c r="G26" s="120"/>
      <c r="H26" s="120"/>
      <c r="I26" s="120"/>
      <c r="J26" s="120"/>
      <c r="K26" s="120"/>
      <c r="L26" s="120" t="s">
        <v>89</v>
      </c>
      <c r="M26" s="120" t="s">
        <v>89</v>
      </c>
      <c r="N26" s="120" t="s">
        <v>89</v>
      </c>
      <c r="O26" s="120" t="s">
        <v>89</v>
      </c>
      <c r="P26" s="120" t="s">
        <v>91</v>
      </c>
      <c r="Q26" s="121" t="s">
        <v>90</v>
      </c>
      <c r="R26" s="121"/>
      <c r="S26" s="122"/>
      <c r="T26" s="123"/>
      <c r="U26" s="121"/>
      <c r="V26" s="122"/>
      <c r="W26" s="123"/>
      <c r="X26" s="121"/>
      <c r="Y26" s="122"/>
      <c r="Z26" s="123"/>
      <c r="AA26" s="121"/>
      <c r="AB26" s="122"/>
      <c r="AC26" s="123"/>
      <c r="AD26" s="121"/>
      <c r="AE26" s="122"/>
      <c r="AF26" s="123"/>
      <c r="AG26" s="121"/>
      <c r="AH26" s="124"/>
      <c r="AI26" s="125"/>
      <c r="AJ26" s="126"/>
      <c r="AK26" s="124"/>
      <c r="AL26" s="125"/>
      <c r="AM26" s="126"/>
      <c r="AN26" s="124"/>
      <c r="AO26" s="125"/>
      <c r="AP26" s="127"/>
      <c r="AQ26" s="128"/>
      <c r="AR26" s="129"/>
      <c r="AS26" s="127"/>
      <c r="AT26" s="124"/>
      <c r="AU26" s="125"/>
      <c r="AV26" s="42">
        <v>1.62</v>
      </c>
      <c r="AW26" s="57">
        <f t="shared" si="1"/>
        <v>480</v>
      </c>
    </row>
    <row r="27" spans="1:49" ht="15" customHeight="1">
      <c r="A27" s="101">
        <v>16</v>
      </c>
      <c r="B27" s="102">
        <v>111</v>
      </c>
      <c r="C27" s="103" t="s">
        <v>70</v>
      </c>
      <c r="D27" s="104" t="s">
        <v>68</v>
      </c>
      <c r="E27" s="105" t="s">
        <v>69</v>
      </c>
      <c r="F27" s="91">
        <v>1.56</v>
      </c>
      <c r="G27" s="120"/>
      <c r="H27" s="120"/>
      <c r="I27" s="120"/>
      <c r="J27" s="120"/>
      <c r="K27" s="120"/>
      <c r="L27" s="120"/>
      <c r="M27" s="120"/>
      <c r="N27" s="120" t="s">
        <v>89</v>
      </c>
      <c r="O27" s="120" t="s">
        <v>89</v>
      </c>
      <c r="P27" s="120" t="s">
        <v>93</v>
      </c>
      <c r="Q27" s="121" t="s">
        <v>89</v>
      </c>
      <c r="R27" s="121" t="s">
        <v>71</v>
      </c>
      <c r="S27" s="122" t="s">
        <v>89</v>
      </c>
      <c r="T27" s="123"/>
      <c r="U27" s="121" t="s">
        <v>71</v>
      </c>
      <c r="V27" s="122" t="s">
        <v>71</v>
      </c>
      <c r="W27" s="123" t="s">
        <v>71</v>
      </c>
      <c r="X27" s="121"/>
      <c r="Y27" s="122"/>
      <c r="Z27" s="123"/>
      <c r="AA27" s="121"/>
      <c r="AB27" s="122"/>
      <c r="AC27" s="123"/>
      <c r="AD27" s="121"/>
      <c r="AE27" s="122"/>
      <c r="AF27" s="123"/>
      <c r="AG27" s="121"/>
      <c r="AH27" s="124"/>
      <c r="AI27" s="125"/>
      <c r="AJ27" s="126"/>
      <c r="AK27" s="124"/>
      <c r="AL27" s="125"/>
      <c r="AM27" s="126"/>
      <c r="AN27" s="124"/>
      <c r="AO27" s="125"/>
      <c r="AP27" s="127"/>
      <c r="AQ27" s="128"/>
      <c r="AR27" s="129"/>
      <c r="AS27" s="127"/>
      <c r="AT27" s="124"/>
      <c r="AU27" s="125"/>
      <c r="AV27" s="42">
        <v>1.68</v>
      </c>
      <c r="AW27" s="57">
        <f t="shared" si="1"/>
        <v>528</v>
      </c>
    </row>
    <row r="28" spans="1:49" ht="15" customHeight="1">
      <c r="A28" s="101">
        <v>17</v>
      </c>
      <c r="B28" s="102">
        <v>171</v>
      </c>
      <c r="C28" s="103" t="s">
        <v>35</v>
      </c>
      <c r="D28" s="104" t="s">
        <v>36</v>
      </c>
      <c r="E28" s="105" t="s">
        <v>37</v>
      </c>
      <c r="F28" s="91">
        <v>1.65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 t="s">
        <v>89</v>
      </c>
      <c r="R28" s="121" t="s">
        <v>89</v>
      </c>
      <c r="S28" s="122"/>
      <c r="T28" s="123"/>
      <c r="U28" s="121" t="s">
        <v>72</v>
      </c>
      <c r="V28" s="122"/>
      <c r="W28" s="123"/>
      <c r="X28" s="121" t="s">
        <v>71</v>
      </c>
      <c r="Y28" s="122" t="s">
        <v>89</v>
      </c>
      <c r="Z28" s="123"/>
      <c r="AA28" s="121" t="s">
        <v>71</v>
      </c>
      <c r="AB28" s="122" t="s">
        <v>71</v>
      </c>
      <c r="AC28" s="123" t="s">
        <v>71</v>
      </c>
      <c r="AD28" s="121"/>
      <c r="AE28" s="122"/>
      <c r="AF28" s="123"/>
      <c r="AG28" s="121"/>
      <c r="AH28" s="124"/>
      <c r="AI28" s="125"/>
      <c r="AJ28" s="126"/>
      <c r="AK28" s="124"/>
      <c r="AL28" s="125"/>
      <c r="AM28" s="126"/>
      <c r="AN28" s="124"/>
      <c r="AO28" s="125"/>
      <c r="AP28" s="127"/>
      <c r="AQ28" s="128"/>
      <c r="AR28" s="129"/>
      <c r="AS28" s="127"/>
      <c r="AT28" s="124"/>
      <c r="AU28" s="125"/>
      <c r="AV28" s="42">
        <v>1.74</v>
      </c>
      <c r="AW28" s="57">
        <f t="shared" si="1"/>
        <v>577</v>
      </c>
    </row>
    <row r="29" spans="1:49" ht="15" customHeight="1">
      <c r="A29" s="101">
        <v>18</v>
      </c>
      <c r="B29" s="102">
        <v>152</v>
      </c>
      <c r="C29" s="103" t="s">
        <v>46</v>
      </c>
      <c r="D29" s="104" t="s">
        <v>47</v>
      </c>
      <c r="E29" s="105" t="s">
        <v>45</v>
      </c>
      <c r="F29" s="91">
        <v>1.53</v>
      </c>
      <c r="G29" s="120"/>
      <c r="H29" s="120"/>
      <c r="I29" s="120"/>
      <c r="J29" s="120"/>
      <c r="K29" s="120"/>
      <c r="L29" s="120"/>
      <c r="M29" s="120" t="s">
        <v>89</v>
      </c>
      <c r="N29" s="120" t="s">
        <v>89</v>
      </c>
      <c r="O29" s="120" t="s">
        <v>89</v>
      </c>
      <c r="P29" s="120" t="s">
        <v>89</v>
      </c>
      <c r="Q29" s="121" t="s">
        <v>89</v>
      </c>
      <c r="R29" s="121" t="s">
        <v>89</v>
      </c>
      <c r="S29" s="122"/>
      <c r="T29" s="123"/>
      <c r="U29" s="121" t="s">
        <v>71</v>
      </c>
      <c r="V29" s="122" t="s">
        <v>89</v>
      </c>
      <c r="W29" s="123"/>
      <c r="X29" s="121" t="s">
        <v>71</v>
      </c>
      <c r="Y29" s="122" t="s">
        <v>89</v>
      </c>
      <c r="Z29" s="123"/>
      <c r="AA29" s="121" t="s">
        <v>71</v>
      </c>
      <c r="AB29" s="122" t="s">
        <v>71</v>
      </c>
      <c r="AC29" s="123" t="s">
        <v>89</v>
      </c>
      <c r="AD29" s="121" t="s">
        <v>71</v>
      </c>
      <c r="AE29" s="122" t="s">
        <v>71</v>
      </c>
      <c r="AF29" s="123" t="s">
        <v>89</v>
      </c>
      <c r="AG29" s="121" t="s">
        <v>71</v>
      </c>
      <c r="AH29" s="124" t="s">
        <v>71</v>
      </c>
      <c r="AI29" s="125" t="s">
        <v>71</v>
      </c>
      <c r="AJ29" s="126"/>
      <c r="AK29" s="124"/>
      <c r="AL29" s="125"/>
      <c r="AM29" s="126"/>
      <c r="AN29" s="124"/>
      <c r="AO29" s="125"/>
      <c r="AP29" s="127"/>
      <c r="AQ29" s="128"/>
      <c r="AR29" s="129"/>
      <c r="AS29" s="127"/>
      <c r="AT29" s="124"/>
      <c r="AU29" s="125"/>
      <c r="AV29" s="42">
        <v>1.8</v>
      </c>
      <c r="AW29" s="57">
        <f t="shared" si="1"/>
        <v>627</v>
      </c>
    </row>
    <row r="30" spans="1:49" ht="15" customHeight="1">
      <c r="A30" s="101">
        <v>19</v>
      </c>
      <c r="B30" s="102">
        <v>181</v>
      </c>
      <c r="C30" s="103" t="s">
        <v>31</v>
      </c>
      <c r="D30" s="104" t="s">
        <v>32</v>
      </c>
      <c r="E30" s="105" t="s">
        <v>28</v>
      </c>
      <c r="F30" s="91">
        <v>1.53</v>
      </c>
      <c r="G30" s="120"/>
      <c r="H30" s="120"/>
      <c r="I30" s="120"/>
      <c r="J30" s="120"/>
      <c r="K30" s="120"/>
      <c r="L30" s="120"/>
      <c r="M30" s="120" t="s">
        <v>89</v>
      </c>
      <c r="N30" s="120" t="s">
        <v>89</v>
      </c>
      <c r="O30" s="120" t="s">
        <v>89</v>
      </c>
      <c r="P30" s="120" t="s">
        <v>89</v>
      </c>
      <c r="Q30" s="121" t="s">
        <v>89</v>
      </c>
      <c r="R30" s="121" t="s">
        <v>89</v>
      </c>
      <c r="S30" s="122"/>
      <c r="T30" s="123"/>
      <c r="U30" s="121" t="s">
        <v>89</v>
      </c>
      <c r="V30" s="122"/>
      <c r="W30" s="123"/>
      <c r="X30" s="121" t="s">
        <v>71</v>
      </c>
      <c r="Y30" s="122" t="s">
        <v>71</v>
      </c>
      <c r="Z30" s="123" t="s">
        <v>71</v>
      </c>
      <c r="AA30" s="121"/>
      <c r="AB30" s="122"/>
      <c r="AC30" s="123"/>
      <c r="AD30" s="121"/>
      <c r="AE30" s="122"/>
      <c r="AF30" s="123"/>
      <c r="AG30" s="121"/>
      <c r="AH30" s="124"/>
      <c r="AI30" s="125"/>
      <c r="AJ30" s="126"/>
      <c r="AK30" s="124"/>
      <c r="AL30" s="125"/>
      <c r="AM30" s="126"/>
      <c r="AN30" s="124"/>
      <c r="AO30" s="125"/>
      <c r="AP30" s="127"/>
      <c r="AQ30" s="128"/>
      <c r="AR30" s="129"/>
      <c r="AS30" s="127"/>
      <c r="AT30" s="124"/>
      <c r="AU30" s="125"/>
      <c r="AV30" s="42">
        <v>1.71</v>
      </c>
      <c r="AW30" s="57">
        <f t="shared" si="1"/>
        <v>552</v>
      </c>
    </row>
    <row r="31" spans="1:49" ht="15" customHeight="1">
      <c r="A31" s="46"/>
      <c r="B31" s="75"/>
      <c r="C31" s="76"/>
      <c r="D31" s="77"/>
      <c r="E31" s="76"/>
      <c r="F31" s="62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63"/>
      <c r="R31" s="63"/>
      <c r="S31" s="64"/>
      <c r="T31" s="65"/>
      <c r="U31" s="63"/>
      <c r="V31" s="64"/>
      <c r="W31" s="65"/>
      <c r="X31" s="63"/>
      <c r="Y31" s="64"/>
      <c r="Z31" s="65"/>
      <c r="AA31" s="63"/>
      <c r="AB31" s="64"/>
      <c r="AC31" s="65"/>
      <c r="AD31" s="63"/>
      <c r="AE31" s="64"/>
      <c r="AF31" s="65"/>
      <c r="AG31" s="63"/>
      <c r="AH31" s="66"/>
      <c r="AI31" s="67"/>
      <c r="AJ31" s="68"/>
      <c r="AK31" s="66"/>
      <c r="AL31" s="67"/>
      <c r="AM31" s="68"/>
      <c r="AN31" s="66"/>
      <c r="AO31" s="67"/>
      <c r="AP31" s="69"/>
      <c r="AQ31" s="70"/>
      <c r="AR31" s="71"/>
      <c r="AS31" s="69"/>
      <c r="AT31" s="66"/>
      <c r="AU31" s="67"/>
      <c r="AV31" s="42"/>
      <c r="AW31" s="57">
        <f>IF(ISBLANK(AV31),"",TRUNC(0.8465*(AV31*100-75)^1.42))</f>
      </c>
    </row>
    <row r="32" spans="1:49" ht="15" customHeight="1">
      <c r="A32" s="78"/>
      <c r="B32" s="47"/>
      <c r="C32" s="46"/>
      <c r="D32" s="48"/>
      <c r="E32" s="49"/>
      <c r="F32" s="37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63"/>
      <c r="R32" s="63"/>
      <c r="S32" s="64"/>
      <c r="T32" s="65"/>
      <c r="U32" s="63"/>
      <c r="V32" s="64"/>
      <c r="W32" s="65"/>
      <c r="X32" s="63"/>
      <c r="Y32" s="64"/>
      <c r="Z32" s="65"/>
      <c r="AA32" s="63"/>
      <c r="AB32" s="64"/>
      <c r="AC32" s="65"/>
      <c r="AD32" s="63"/>
      <c r="AE32" s="64"/>
      <c r="AF32" s="65"/>
      <c r="AG32" s="63"/>
      <c r="AH32" s="66"/>
      <c r="AI32" s="67"/>
      <c r="AJ32" s="68"/>
      <c r="AK32" s="66"/>
      <c r="AL32" s="67"/>
      <c r="AM32" s="68"/>
      <c r="AN32" s="66"/>
      <c r="AO32" s="67"/>
      <c r="AP32" s="69"/>
      <c r="AQ32" s="70"/>
      <c r="AR32" s="71"/>
      <c r="AS32" s="69"/>
      <c r="AT32" s="66"/>
      <c r="AU32" s="67"/>
      <c r="AV32" s="42"/>
      <c r="AW32" s="57">
        <f>IF(ISBLANK(AV32),"",TRUNC(0.8465*(AV32*100-75)^1.42))</f>
      </c>
    </row>
    <row r="33" spans="1:49" ht="15" customHeight="1">
      <c r="A33" s="23"/>
      <c r="B33" s="24"/>
      <c r="C33" s="25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7"/>
      <c r="AI33" s="27"/>
      <c r="AJ33" s="27"/>
      <c r="AK33" s="27"/>
      <c r="AL33" s="27"/>
      <c r="AM33" s="27"/>
      <c r="AN33" s="27"/>
      <c r="AO33" s="27"/>
      <c r="AP33" s="9"/>
      <c r="AQ33" s="9"/>
      <c r="AR33" s="9"/>
      <c r="AS33" s="9"/>
      <c r="AT33" s="27"/>
      <c r="AU33" s="27"/>
      <c r="AV33" s="13"/>
      <c r="AW33" s="9"/>
    </row>
    <row r="34" spans="1:49" ht="15" customHeight="1">
      <c r="A34" s="23"/>
      <c r="B34" s="24"/>
      <c r="C34" s="25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7"/>
      <c r="AI34" s="27"/>
      <c r="AJ34" s="27"/>
      <c r="AK34" s="27"/>
      <c r="AL34" s="27"/>
      <c r="AM34" s="27"/>
      <c r="AN34" s="27"/>
      <c r="AO34" s="27"/>
      <c r="AP34" s="9"/>
      <c r="AQ34" s="9"/>
      <c r="AR34" s="9"/>
      <c r="AS34" s="9"/>
      <c r="AT34" s="27"/>
      <c r="AU34" s="27"/>
      <c r="AV34" s="13"/>
      <c r="AW34" s="9"/>
    </row>
    <row r="35" spans="1:49" ht="15" customHeight="1">
      <c r="A35" s="23"/>
      <c r="B35" s="24"/>
      <c r="C35" s="25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7"/>
      <c r="AJ35" s="27"/>
      <c r="AK35" s="27"/>
      <c r="AL35" s="27"/>
      <c r="AM35" s="27"/>
      <c r="AN35" s="27"/>
      <c r="AO35" s="27"/>
      <c r="AP35" s="9"/>
      <c r="AQ35" s="9"/>
      <c r="AR35" s="9"/>
      <c r="AS35" s="9"/>
      <c r="AT35" s="27"/>
      <c r="AU35" s="27"/>
      <c r="AV35" s="13"/>
      <c r="AW35" s="9"/>
    </row>
    <row r="36" spans="1:49" ht="15" customHeight="1">
      <c r="A36" s="23"/>
      <c r="B36" s="24"/>
      <c r="C36" s="25"/>
      <c r="D36" s="2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7"/>
      <c r="AI36" s="27"/>
      <c r="AJ36" s="27"/>
      <c r="AK36" s="27"/>
      <c r="AL36" s="27"/>
      <c r="AM36" s="27"/>
      <c r="AN36" s="27"/>
      <c r="AO36" s="27"/>
      <c r="AP36" s="9"/>
      <c r="AQ36" s="9"/>
      <c r="AR36" s="9"/>
      <c r="AS36" s="9"/>
      <c r="AT36" s="27"/>
      <c r="AU36" s="27"/>
      <c r="AV36" s="13"/>
      <c r="AW36" s="9"/>
    </row>
    <row r="37" spans="1:49" ht="15" customHeight="1">
      <c r="A37" s="23"/>
      <c r="B37" s="24"/>
      <c r="C37" s="25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7"/>
      <c r="AI37" s="27"/>
      <c r="AJ37" s="27"/>
      <c r="AK37" s="27"/>
      <c r="AL37" s="27"/>
      <c r="AM37" s="27"/>
      <c r="AN37" s="27"/>
      <c r="AO37" s="27"/>
      <c r="AP37" s="9"/>
      <c r="AQ37" s="9"/>
      <c r="AR37" s="9"/>
      <c r="AS37" s="9"/>
      <c r="AT37" s="27"/>
      <c r="AU37" s="27"/>
      <c r="AV37" s="13"/>
      <c r="AW37" s="9"/>
    </row>
    <row r="38" spans="1:3" ht="12.75">
      <c r="A38" s="28"/>
      <c r="B38" s="21"/>
      <c r="C38" s="29"/>
    </row>
    <row r="39" spans="2:44" ht="12.75">
      <c r="B39" s="31"/>
      <c r="C39" s="31"/>
      <c r="AL39" s="203"/>
      <c r="AM39" s="203"/>
      <c r="AN39" s="203"/>
      <c r="AO39" s="203"/>
      <c r="AP39" s="203"/>
      <c r="AQ39" s="203"/>
      <c r="AR39" s="203"/>
    </row>
    <row r="40" spans="38:44" ht="12.75">
      <c r="AL40" s="18"/>
      <c r="AM40" s="18"/>
      <c r="AN40" s="18"/>
      <c r="AO40" s="18"/>
      <c r="AP40" s="5"/>
      <c r="AQ40" s="5"/>
      <c r="AR40" s="5"/>
    </row>
    <row r="41" spans="2:44" ht="12.75">
      <c r="B41" s="31"/>
      <c r="C41" s="31"/>
      <c r="AL41" s="203"/>
      <c r="AM41" s="203"/>
      <c r="AN41" s="203"/>
      <c r="AO41" s="203"/>
      <c r="AP41" s="203"/>
      <c r="AQ41" s="203"/>
      <c r="AR41" s="203"/>
    </row>
    <row r="42" ht="12.75">
      <c r="C42" s="20"/>
    </row>
    <row r="43" ht="12.75">
      <c r="C43" s="20"/>
    </row>
    <row r="44" ht="12.75">
      <c r="C44" s="20"/>
    </row>
    <row r="45" ht="12.75">
      <c r="C45" s="20"/>
    </row>
    <row r="46" ht="12.75">
      <c r="C46" s="20"/>
    </row>
    <row r="47" ht="12.75">
      <c r="C47" s="20"/>
    </row>
  </sheetData>
  <sheetProtection/>
  <mergeCells count="15">
    <mergeCell ref="AL41:AR41"/>
    <mergeCell ref="AP11:AR11"/>
    <mergeCell ref="AS11:AU11"/>
    <mergeCell ref="AD11:AF11"/>
    <mergeCell ref="AG11:AI11"/>
    <mergeCell ref="AJ11:AL11"/>
    <mergeCell ref="AM11:AO11"/>
    <mergeCell ref="AL39:AR39"/>
    <mergeCell ref="A4:AW4"/>
    <mergeCell ref="A8:AW8"/>
    <mergeCell ref="A9:AW9"/>
    <mergeCell ref="R11:T11"/>
    <mergeCell ref="U11:W11"/>
    <mergeCell ref="X11:Z11"/>
    <mergeCell ref="AA11:AC11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93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view="pageLayout" workbookViewId="0" topLeftCell="A19">
      <selection activeCell="I33" sqref="I33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10.140625" style="12" bestFit="1" customWidth="1"/>
    <col min="5" max="5" width="16.57421875" style="5" customWidth="1"/>
    <col min="6" max="6" width="7.57421875" style="7" customWidth="1"/>
    <col min="7" max="9" width="8.7109375" style="6" customWidth="1"/>
    <col min="10" max="16384" width="9.140625" style="1" customWidth="1"/>
  </cols>
  <sheetData>
    <row r="1" spans="1:10" ht="22.5">
      <c r="A1" s="199" t="s">
        <v>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2.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0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ht="18.75" customHeight="1">
      <c r="D4" s="6"/>
    </row>
    <row r="5" spans="2:9" ht="18.75">
      <c r="B5" s="39"/>
      <c r="C5" s="39" t="s">
        <v>4</v>
      </c>
      <c r="D5" s="6"/>
      <c r="E5" s="8"/>
      <c r="G5" s="40"/>
      <c r="H5" s="41"/>
      <c r="I5" s="41"/>
    </row>
    <row r="6" spans="2:9" ht="18.75">
      <c r="B6" s="39"/>
      <c r="C6" s="39" t="s">
        <v>22</v>
      </c>
      <c r="D6" s="6"/>
      <c r="E6" s="8"/>
      <c r="G6" s="40"/>
      <c r="H6" s="41"/>
      <c r="I6" s="41"/>
    </row>
    <row r="7" spans="4:5" ht="18.75">
      <c r="D7" s="6"/>
      <c r="E7" s="8"/>
    </row>
    <row r="8" spans="1:10" s="9" customFormat="1" ht="18.75" customHeight="1">
      <c r="A8" s="200" t="s">
        <v>14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10" s="9" customFormat="1" ht="18.75" customHeight="1">
      <c r="A9" s="200" t="s">
        <v>16</v>
      </c>
      <c r="B9" s="200"/>
      <c r="C9" s="200"/>
      <c r="D9" s="200"/>
      <c r="E9" s="200"/>
      <c r="F9" s="200"/>
      <c r="G9" s="200"/>
      <c r="H9" s="200"/>
      <c r="I9" s="200"/>
      <c r="J9" s="200"/>
    </row>
    <row r="10" spans="1:9" s="9" customFormat="1" ht="18.75" customHeight="1">
      <c r="A10" s="10"/>
      <c r="B10" s="10"/>
      <c r="C10" s="10"/>
      <c r="D10" s="10"/>
      <c r="E10" s="10"/>
      <c r="F10" s="10"/>
      <c r="G10" s="10"/>
      <c r="H10" s="11"/>
      <c r="I10" s="10"/>
    </row>
    <row r="11" spans="1:10" s="9" customFormat="1" ht="29.25" customHeight="1">
      <c r="A11" s="33"/>
      <c r="B11" s="34" t="s">
        <v>5</v>
      </c>
      <c r="C11" s="34" t="s">
        <v>6</v>
      </c>
      <c r="D11" s="34" t="s">
        <v>7</v>
      </c>
      <c r="E11" s="35" t="s">
        <v>8</v>
      </c>
      <c r="F11" s="34"/>
      <c r="G11" s="34"/>
      <c r="H11" s="34"/>
      <c r="I11" s="34" t="s">
        <v>9</v>
      </c>
      <c r="J11" s="34" t="s">
        <v>10</v>
      </c>
    </row>
    <row r="12" spans="1:10" s="9" customFormat="1" ht="16.5" customHeight="1">
      <c r="A12" s="33"/>
      <c r="B12" s="34"/>
      <c r="C12" s="34" t="s">
        <v>17</v>
      </c>
      <c r="D12" s="34"/>
      <c r="E12" s="35"/>
      <c r="F12" s="34"/>
      <c r="G12" s="34"/>
      <c r="H12" s="34"/>
      <c r="I12" s="34"/>
      <c r="J12" s="34"/>
    </row>
    <row r="13" spans="1:10" ht="15" customHeight="1">
      <c r="A13" s="101">
        <v>1</v>
      </c>
      <c r="B13" s="102"/>
      <c r="C13" s="103"/>
      <c r="D13" s="104"/>
      <c r="E13" s="105"/>
      <c r="F13" s="37"/>
      <c r="G13" s="38"/>
      <c r="H13" s="38"/>
      <c r="I13" s="42"/>
      <c r="J13" s="43">
        <f aca="true" t="shared" si="0" ref="J13:J47">IF(ISBLANK(I13),"",TRUNC(20.5173*(15.5-I13)^1.92))</f>
      </c>
    </row>
    <row r="14" spans="1:10" ht="15" customHeight="1">
      <c r="A14" s="101">
        <v>2</v>
      </c>
      <c r="B14" s="102">
        <v>153</v>
      </c>
      <c r="C14" s="103" t="s">
        <v>43</v>
      </c>
      <c r="D14" s="104" t="s">
        <v>44</v>
      </c>
      <c r="E14" s="105" t="s">
        <v>45</v>
      </c>
      <c r="F14" s="37"/>
      <c r="G14" s="38"/>
      <c r="H14" s="38"/>
      <c r="I14" s="42">
        <v>9.33</v>
      </c>
      <c r="J14" s="43">
        <f t="shared" si="0"/>
        <v>675</v>
      </c>
    </row>
    <row r="15" spans="1:10" ht="15" customHeight="1">
      <c r="A15" s="101">
        <v>3</v>
      </c>
      <c r="B15" s="102">
        <v>132</v>
      </c>
      <c r="C15" s="103" t="s">
        <v>52</v>
      </c>
      <c r="D15" s="104" t="s">
        <v>53</v>
      </c>
      <c r="E15" s="105" t="s">
        <v>51</v>
      </c>
      <c r="F15" s="37"/>
      <c r="G15" s="38"/>
      <c r="H15" s="38"/>
      <c r="I15" s="42">
        <v>9.25</v>
      </c>
      <c r="J15" s="43">
        <f t="shared" si="0"/>
        <v>692</v>
      </c>
    </row>
    <row r="16" spans="1:10" ht="15" customHeight="1">
      <c r="A16" s="101">
        <v>4</v>
      </c>
      <c r="B16" s="102">
        <v>180</v>
      </c>
      <c r="C16" s="103" t="s">
        <v>33</v>
      </c>
      <c r="D16" s="104" t="s">
        <v>34</v>
      </c>
      <c r="E16" s="105" t="s">
        <v>28</v>
      </c>
      <c r="F16" s="37"/>
      <c r="G16" s="38"/>
      <c r="H16" s="38"/>
      <c r="I16" s="42">
        <v>10.33</v>
      </c>
      <c r="J16" s="43">
        <f t="shared" si="0"/>
        <v>480</v>
      </c>
    </row>
    <row r="17" spans="1:10" ht="15" customHeight="1">
      <c r="A17" s="101"/>
      <c r="B17" s="102"/>
      <c r="C17" s="34" t="s">
        <v>18</v>
      </c>
      <c r="D17" s="104"/>
      <c r="E17" s="105"/>
      <c r="F17" s="37"/>
      <c r="G17" s="38"/>
      <c r="H17" s="38"/>
      <c r="I17" s="42"/>
      <c r="J17" s="43"/>
    </row>
    <row r="18" spans="1:10" ht="15" customHeight="1">
      <c r="A18" s="101">
        <v>1</v>
      </c>
      <c r="B18" s="102">
        <v>119</v>
      </c>
      <c r="C18" s="103" t="s">
        <v>57</v>
      </c>
      <c r="D18" s="104" t="s">
        <v>58</v>
      </c>
      <c r="E18" s="105" t="s">
        <v>59</v>
      </c>
      <c r="F18" s="37"/>
      <c r="G18" s="38"/>
      <c r="H18" s="38"/>
      <c r="I18" s="42">
        <v>8.68</v>
      </c>
      <c r="J18" s="43">
        <f t="shared" si="0"/>
        <v>818</v>
      </c>
    </row>
    <row r="19" spans="1:10" ht="15" customHeight="1">
      <c r="A19" s="101">
        <v>2</v>
      </c>
      <c r="B19" s="102">
        <v>133</v>
      </c>
      <c r="C19" s="103" t="s">
        <v>49</v>
      </c>
      <c r="D19" s="104" t="s">
        <v>50</v>
      </c>
      <c r="E19" s="105" t="s">
        <v>51</v>
      </c>
      <c r="F19" s="37"/>
      <c r="G19" s="38"/>
      <c r="H19" s="38"/>
      <c r="I19" s="42">
        <v>10.21</v>
      </c>
      <c r="J19" s="43">
        <f t="shared" si="0"/>
        <v>502</v>
      </c>
    </row>
    <row r="20" spans="1:10" ht="15" customHeight="1">
      <c r="A20" s="101">
        <v>3</v>
      </c>
      <c r="B20" s="102">
        <v>169</v>
      </c>
      <c r="C20" s="103" t="s">
        <v>41</v>
      </c>
      <c r="D20" s="104" t="s">
        <v>42</v>
      </c>
      <c r="E20" s="105" t="s">
        <v>40</v>
      </c>
      <c r="F20" s="37"/>
      <c r="G20" s="38"/>
      <c r="H20" s="38"/>
      <c r="I20" s="42">
        <v>11.18</v>
      </c>
      <c r="J20" s="43">
        <f t="shared" si="0"/>
        <v>340</v>
      </c>
    </row>
    <row r="21" spans="1:10" ht="15" customHeight="1">
      <c r="A21" s="101">
        <v>4</v>
      </c>
      <c r="B21" s="102">
        <v>185</v>
      </c>
      <c r="C21" s="103" t="s">
        <v>26</v>
      </c>
      <c r="D21" s="104" t="s">
        <v>27</v>
      </c>
      <c r="E21" s="105" t="s">
        <v>28</v>
      </c>
      <c r="F21" s="37"/>
      <c r="G21" s="38"/>
      <c r="H21" s="38"/>
      <c r="I21" s="42">
        <v>9.04</v>
      </c>
      <c r="J21" s="43">
        <f t="shared" si="0"/>
        <v>737</v>
      </c>
    </row>
    <row r="22" spans="1:10" ht="15" customHeight="1">
      <c r="A22" s="101"/>
      <c r="B22" s="102"/>
      <c r="C22" s="34" t="s">
        <v>19</v>
      </c>
      <c r="D22" s="104"/>
      <c r="E22" s="105"/>
      <c r="F22" s="37"/>
      <c r="G22" s="38"/>
      <c r="H22" s="38"/>
      <c r="I22" s="42"/>
      <c r="J22" s="43"/>
    </row>
    <row r="23" spans="1:10" ht="15" customHeight="1">
      <c r="A23" s="101">
        <v>1</v>
      </c>
      <c r="B23" s="102">
        <v>131</v>
      </c>
      <c r="C23" s="103" t="s">
        <v>54</v>
      </c>
      <c r="D23" s="104" t="s">
        <v>53</v>
      </c>
      <c r="E23" s="105" t="s">
        <v>51</v>
      </c>
      <c r="F23" s="37"/>
      <c r="G23" s="38"/>
      <c r="H23" s="38"/>
      <c r="I23" s="42">
        <v>10.8</v>
      </c>
      <c r="J23" s="43">
        <f t="shared" si="0"/>
        <v>400</v>
      </c>
    </row>
    <row r="24" spans="1:10" ht="15" customHeight="1">
      <c r="A24" s="101">
        <v>2</v>
      </c>
      <c r="B24" s="102">
        <v>184</v>
      </c>
      <c r="C24" s="103" t="s">
        <v>29</v>
      </c>
      <c r="D24" s="104" t="s">
        <v>30</v>
      </c>
      <c r="E24" s="105" t="s">
        <v>28</v>
      </c>
      <c r="F24" s="37"/>
      <c r="G24" s="38"/>
      <c r="H24" s="38"/>
      <c r="I24" s="42">
        <v>10.31</v>
      </c>
      <c r="J24" s="43">
        <f t="shared" si="0"/>
        <v>484</v>
      </c>
    </row>
    <row r="25" spans="1:10" ht="15" customHeight="1">
      <c r="A25" s="101">
        <v>3</v>
      </c>
      <c r="B25" s="102">
        <v>151</v>
      </c>
      <c r="C25" s="103" t="s">
        <v>48</v>
      </c>
      <c r="D25" s="104" t="s">
        <v>47</v>
      </c>
      <c r="E25" s="105" t="s">
        <v>45</v>
      </c>
      <c r="F25" s="37"/>
      <c r="G25" s="38"/>
      <c r="H25" s="38"/>
      <c r="I25" s="42">
        <v>8.76</v>
      </c>
      <c r="J25" s="43">
        <f t="shared" si="0"/>
        <v>800</v>
      </c>
    </row>
    <row r="26" spans="1:10" ht="15" customHeight="1">
      <c r="A26" s="101">
        <v>4</v>
      </c>
      <c r="B26" s="102">
        <v>118</v>
      </c>
      <c r="C26" s="103" t="s">
        <v>61</v>
      </c>
      <c r="D26" s="104" t="s">
        <v>62</v>
      </c>
      <c r="E26" s="105" t="s">
        <v>63</v>
      </c>
      <c r="F26" s="37"/>
      <c r="G26" s="38"/>
      <c r="H26" s="38"/>
      <c r="I26" s="42">
        <v>9.26</v>
      </c>
      <c r="J26" s="43">
        <f t="shared" si="0"/>
        <v>690</v>
      </c>
    </row>
    <row r="27" spans="1:10" ht="15" customHeight="1">
      <c r="A27" s="101"/>
      <c r="B27" s="102"/>
      <c r="C27" s="34" t="s">
        <v>20</v>
      </c>
      <c r="D27" s="104"/>
      <c r="E27" s="105"/>
      <c r="F27" s="37"/>
      <c r="G27" s="38"/>
      <c r="H27" s="38"/>
      <c r="I27" s="42"/>
      <c r="J27" s="43"/>
    </row>
    <row r="28" spans="1:10" ht="15" customHeight="1">
      <c r="A28" s="101">
        <v>1</v>
      </c>
      <c r="B28" s="102">
        <v>170</v>
      </c>
      <c r="C28" s="103" t="s">
        <v>38</v>
      </c>
      <c r="D28" s="104" t="s">
        <v>39</v>
      </c>
      <c r="E28" s="105" t="s">
        <v>40</v>
      </c>
      <c r="F28" s="37"/>
      <c r="G28" s="38"/>
      <c r="H28" s="38"/>
      <c r="I28" s="42">
        <v>9.52</v>
      </c>
      <c r="J28" s="43">
        <f t="shared" si="0"/>
        <v>635</v>
      </c>
    </row>
    <row r="29" spans="1:10" ht="15" customHeight="1">
      <c r="A29" s="101">
        <v>2</v>
      </c>
      <c r="B29" s="102">
        <v>112</v>
      </c>
      <c r="C29" s="103" t="s">
        <v>64</v>
      </c>
      <c r="D29" s="104" t="s">
        <v>65</v>
      </c>
      <c r="E29" s="105" t="s">
        <v>66</v>
      </c>
      <c r="F29" s="37"/>
      <c r="G29" s="38"/>
      <c r="H29" s="38"/>
      <c r="I29" s="42">
        <v>9.39</v>
      </c>
      <c r="J29" s="43">
        <f t="shared" si="0"/>
        <v>662</v>
      </c>
    </row>
    <row r="30" spans="1:10" ht="15" customHeight="1">
      <c r="A30" s="101">
        <v>3</v>
      </c>
      <c r="B30" s="102">
        <v>195</v>
      </c>
      <c r="C30" s="103" t="s">
        <v>23</v>
      </c>
      <c r="D30" s="104" t="s">
        <v>24</v>
      </c>
      <c r="E30" s="105" t="s">
        <v>25</v>
      </c>
      <c r="F30" s="37"/>
      <c r="G30" s="38"/>
      <c r="H30" s="38"/>
      <c r="I30" s="42">
        <v>9.91</v>
      </c>
      <c r="J30" s="43">
        <f t="shared" si="0"/>
        <v>558</v>
      </c>
    </row>
    <row r="31" spans="1:10" ht="15" customHeight="1">
      <c r="A31" s="101">
        <v>4</v>
      </c>
      <c r="B31" s="102">
        <v>130</v>
      </c>
      <c r="C31" s="103" t="s">
        <v>55</v>
      </c>
      <c r="D31" s="104" t="s">
        <v>56</v>
      </c>
      <c r="E31" s="105" t="s">
        <v>51</v>
      </c>
      <c r="F31" s="37"/>
      <c r="G31" s="38"/>
      <c r="H31" s="38"/>
      <c r="I31" s="42">
        <v>11.38</v>
      </c>
      <c r="J31" s="43">
        <f t="shared" si="0"/>
        <v>310</v>
      </c>
    </row>
    <row r="32" spans="1:10" ht="15" customHeight="1">
      <c r="A32" s="101"/>
      <c r="B32" s="102"/>
      <c r="C32" s="34" t="s">
        <v>60</v>
      </c>
      <c r="D32" s="104"/>
      <c r="E32" s="105"/>
      <c r="F32" s="37"/>
      <c r="G32" s="38"/>
      <c r="H32" s="38"/>
      <c r="I32" s="42"/>
      <c r="J32" s="43">
        <f t="shared" si="0"/>
      </c>
    </row>
    <row r="33" spans="1:10" ht="15" customHeight="1">
      <c r="A33" s="101">
        <v>1</v>
      </c>
      <c r="B33" s="102">
        <v>111</v>
      </c>
      <c r="C33" s="103" t="s">
        <v>70</v>
      </c>
      <c r="D33" s="104" t="s">
        <v>68</v>
      </c>
      <c r="E33" s="105" t="s">
        <v>69</v>
      </c>
      <c r="F33" s="37"/>
      <c r="G33" s="38"/>
      <c r="H33" s="38"/>
      <c r="I33" s="42">
        <v>10.04</v>
      </c>
      <c r="J33" s="43">
        <f t="shared" si="0"/>
        <v>533</v>
      </c>
    </row>
    <row r="34" spans="1:10" ht="15" customHeight="1">
      <c r="A34" s="101">
        <v>2</v>
      </c>
      <c r="B34" s="102">
        <v>171</v>
      </c>
      <c r="C34" s="103" t="s">
        <v>35</v>
      </c>
      <c r="D34" s="104" t="s">
        <v>36</v>
      </c>
      <c r="E34" s="105" t="s">
        <v>37</v>
      </c>
      <c r="F34" s="37"/>
      <c r="G34" s="38"/>
      <c r="H34" s="38"/>
      <c r="I34" s="42" t="s">
        <v>111</v>
      </c>
      <c r="J34" s="43">
        <v>0</v>
      </c>
    </row>
    <row r="35" spans="1:10" ht="15" customHeight="1">
      <c r="A35" s="101">
        <v>3</v>
      </c>
      <c r="B35" s="102">
        <v>152</v>
      </c>
      <c r="C35" s="103" t="s">
        <v>46</v>
      </c>
      <c r="D35" s="104" t="s">
        <v>47</v>
      </c>
      <c r="E35" s="105" t="s">
        <v>45</v>
      </c>
      <c r="F35" s="37"/>
      <c r="G35" s="38"/>
      <c r="H35" s="38"/>
      <c r="I35" s="42">
        <v>8.81</v>
      </c>
      <c r="J35" s="43">
        <f t="shared" si="0"/>
        <v>788</v>
      </c>
    </row>
    <row r="36" spans="1:10" ht="15" customHeight="1">
      <c r="A36" s="101">
        <v>4</v>
      </c>
      <c r="B36" s="102">
        <v>181</v>
      </c>
      <c r="C36" s="103" t="s">
        <v>31</v>
      </c>
      <c r="D36" s="104" t="s">
        <v>32</v>
      </c>
      <c r="E36" s="105" t="s">
        <v>28</v>
      </c>
      <c r="F36" s="37"/>
      <c r="G36" s="38"/>
      <c r="H36" s="38"/>
      <c r="I36" s="42">
        <v>9.15</v>
      </c>
      <c r="J36" s="43">
        <f t="shared" si="0"/>
        <v>713</v>
      </c>
    </row>
    <row r="37" spans="1:10" ht="15" customHeight="1">
      <c r="A37" s="101"/>
      <c r="B37" s="102"/>
      <c r="C37" s="103"/>
      <c r="D37" s="104"/>
      <c r="E37" s="105"/>
      <c r="F37" s="37"/>
      <c r="G37" s="38"/>
      <c r="H37" s="38"/>
      <c r="I37" s="42"/>
      <c r="J37" s="43">
        <f t="shared" si="0"/>
      </c>
    </row>
    <row r="38" spans="1:10" ht="15" customHeight="1">
      <c r="A38" s="101"/>
      <c r="B38" s="102"/>
      <c r="C38" s="103"/>
      <c r="D38" s="104"/>
      <c r="E38" s="105"/>
      <c r="F38" s="37"/>
      <c r="G38" s="38"/>
      <c r="H38" s="38"/>
      <c r="I38" s="42"/>
      <c r="J38" s="43">
        <f t="shared" si="0"/>
      </c>
    </row>
    <row r="39" spans="1:10" ht="15" customHeight="1">
      <c r="A39" s="101"/>
      <c r="B39" s="72"/>
      <c r="C39" s="73"/>
      <c r="D39" s="74"/>
      <c r="E39" s="89"/>
      <c r="F39" s="37"/>
      <c r="G39" s="38"/>
      <c r="H39" s="38"/>
      <c r="I39" s="42"/>
      <c r="J39" s="43">
        <f t="shared" si="0"/>
      </c>
    </row>
    <row r="40" spans="1:10" ht="15" customHeight="1">
      <c r="A40" s="36"/>
      <c r="B40" s="72"/>
      <c r="C40" s="73"/>
      <c r="D40" s="74"/>
      <c r="E40" s="89"/>
      <c r="F40" s="37"/>
      <c r="G40" s="38"/>
      <c r="H40" s="38"/>
      <c r="I40" s="42"/>
      <c r="J40" s="43">
        <f t="shared" si="0"/>
      </c>
    </row>
    <row r="41" spans="1:10" ht="15" customHeight="1">
      <c r="A41" s="36"/>
      <c r="B41" s="72"/>
      <c r="C41" s="73"/>
      <c r="D41" s="74"/>
      <c r="E41" s="89"/>
      <c r="F41" s="37"/>
      <c r="G41" s="38"/>
      <c r="H41" s="38"/>
      <c r="I41" s="42"/>
      <c r="J41" s="43">
        <f t="shared" si="0"/>
      </c>
    </row>
    <row r="42" spans="1:10" ht="15" customHeight="1">
      <c r="A42" s="36"/>
      <c r="B42" s="72"/>
      <c r="C42" s="73"/>
      <c r="D42" s="74"/>
      <c r="E42" s="89"/>
      <c r="F42" s="37"/>
      <c r="G42" s="38"/>
      <c r="H42" s="38"/>
      <c r="I42" s="42"/>
      <c r="J42" s="43">
        <f t="shared" si="0"/>
      </c>
    </row>
    <row r="43" spans="1:10" ht="15" customHeight="1">
      <c r="A43" s="36"/>
      <c r="B43" s="72"/>
      <c r="C43" s="73"/>
      <c r="D43" s="74"/>
      <c r="E43" s="89"/>
      <c r="F43" s="37"/>
      <c r="G43" s="38"/>
      <c r="H43" s="38"/>
      <c r="I43" s="42"/>
      <c r="J43" s="43">
        <f t="shared" si="0"/>
      </c>
    </row>
    <row r="44" spans="1:10" ht="15" customHeight="1">
      <c r="A44" s="36"/>
      <c r="B44" s="72"/>
      <c r="C44" s="73"/>
      <c r="D44" s="74"/>
      <c r="E44" s="89"/>
      <c r="F44" s="37"/>
      <c r="G44" s="38"/>
      <c r="H44" s="38"/>
      <c r="I44" s="42"/>
      <c r="J44" s="43">
        <f t="shared" si="0"/>
      </c>
    </row>
    <row r="45" spans="1:10" ht="15" customHeight="1">
      <c r="A45" s="36"/>
      <c r="B45" s="72"/>
      <c r="C45" s="73"/>
      <c r="D45" s="74"/>
      <c r="E45" s="89"/>
      <c r="F45" s="37"/>
      <c r="G45" s="38"/>
      <c r="H45" s="38"/>
      <c r="I45" s="42"/>
      <c r="J45" s="43">
        <f t="shared" si="0"/>
      </c>
    </row>
    <row r="46" spans="1:10" ht="15" customHeight="1">
      <c r="A46" s="36"/>
      <c r="B46" s="72"/>
      <c r="C46" s="73"/>
      <c r="D46" s="74"/>
      <c r="E46" s="89"/>
      <c r="F46" s="37"/>
      <c r="G46" s="38"/>
      <c r="H46" s="38"/>
      <c r="I46" s="42"/>
      <c r="J46" s="43">
        <f t="shared" si="0"/>
      </c>
    </row>
    <row r="47" spans="1:10" ht="15" customHeight="1">
      <c r="A47" s="36"/>
      <c r="B47" s="72"/>
      <c r="C47" s="73"/>
      <c r="D47" s="74"/>
      <c r="E47" s="89"/>
      <c r="F47" s="37"/>
      <c r="G47" s="38"/>
      <c r="H47" s="38"/>
      <c r="I47" s="42"/>
      <c r="J47" s="43">
        <f t="shared" si="0"/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3">
    <mergeCell ref="A1:J1"/>
    <mergeCell ref="A8:J8"/>
    <mergeCell ref="A9:J9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0" r:id="rId2"/>
  <headerFooter>
    <oddFooter>&amp;C&amp;G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P37"/>
  <sheetViews>
    <sheetView view="pageLayout" workbookViewId="0" topLeftCell="A10">
      <selection activeCell="J31" sqref="J31"/>
    </sheetView>
  </sheetViews>
  <sheetFormatPr defaultColWidth="9.140625" defaultRowHeight="12.75"/>
  <cols>
    <col min="1" max="1" width="3.8515625" style="19" customWidth="1"/>
    <col min="2" max="2" width="5.7109375" style="20" customWidth="1"/>
    <col min="3" max="3" width="18.00390625" style="21" bestFit="1" customWidth="1"/>
    <col min="4" max="4" width="10.140625" style="30" bestFit="1" customWidth="1"/>
    <col min="5" max="5" width="20.28125" style="21" customWidth="1"/>
    <col min="6" max="10" width="6.140625" style="21" customWidth="1"/>
    <col min="11" max="26" width="2.28125" style="21" customWidth="1"/>
    <col min="27" max="34" width="2.28125" style="19" customWidth="1"/>
    <col min="35" max="40" width="2.28125" style="1" customWidth="1"/>
    <col min="41" max="41" width="8.8515625" style="1" customWidth="1"/>
    <col min="42" max="16384" width="9.140625" style="1" customWidth="1"/>
  </cols>
  <sheetData>
    <row r="4" spans="1:42" ht="23.25" customHeight="1">
      <c r="A4" s="199" t="s">
        <v>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</row>
    <row r="5" spans="1:37" ht="20.25">
      <c r="A5" s="52"/>
      <c r="B5" s="53"/>
      <c r="C5" s="52"/>
      <c r="D5" s="52"/>
      <c r="E5" s="54"/>
      <c r="F5" s="55"/>
      <c r="G5" s="55"/>
      <c r="H5" s="55"/>
      <c r="I5" s="55"/>
      <c r="J5" s="55"/>
      <c r="K5" s="52"/>
      <c r="L5" s="52"/>
      <c r="M5" s="52"/>
      <c r="N5" s="52"/>
      <c r="O5" s="52"/>
      <c r="X5" s="19"/>
      <c r="Y5" s="19"/>
      <c r="Z5" s="19"/>
      <c r="AF5" s="1"/>
      <c r="AG5" s="1"/>
      <c r="AH5" s="1"/>
      <c r="AJ5" s="19"/>
      <c r="AK5" s="19"/>
    </row>
    <row r="6" spans="1:37" ht="20.25">
      <c r="A6" s="52"/>
      <c r="B6" s="39" t="s">
        <v>4</v>
      </c>
      <c r="C6" s="41"/>
      <c r="D6" s="52"/>
      <c r="E6" s="54"/>
      <c r="F6" s="55"/>
      <c r="G6" s="55"/>
      <c r="H6" s="55"/>
      <c r="I6" s="55"/>
      <c r="J6" s="55"/>
      <c r="K6" s="52"/>
      <c r="L6" s="52"/>
      <c r="M6" s="40"/>
      <c r="N6" s="41"/>
      <c r="O6" s="41"/>
      <c r="X6" s="19"/>
      <c r="Y6" s="19"/>
      <c r="Z6" s="19"/>
      <c r="AF6" s="1"/>
      <c r="AG6" s="1"/>
      <c r="AH6" s="1"/>
      <c r="AJ6" s="19"/>
      <c r="AK6" s="19"/>
    </row>
    <row r="7" spans="1:42" ht="15.75" customHeight="1">
      <c r="A7" s="52"/>
      <c r="B7" s="39" t="s">
        <v>22</v>
      </c>
      <c r="C7" s="56"/>
      <c r="D7" s="52"/>
      <c r="E7" s="54"/>
      <c r="F7" s="55"/>
      <c r="G7" s="55"/>
      <c r="H7" s="55"/>
      <c r="I7" s="55"/>
      <c r="J7" s="55"/>
      <c r="K7" s="52"/>
      <c r="L7" s="52"/>
      <c r="M7" s="40"/>
      <c r="N7" s="41"/>
      <c r="O7" s="4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58"/>
      <c r="AG7" s="59"/>
      <c r="AH7" s="59"/>
      <c r="AI7" s="59"/>
      <c r="AJ7" s="59"/>
      <c r="AK7" s="59"/>
      <c r="AL7" s="59"/>
      <c r="AM7" s="9"/>
      <c r="AN7" s="59"/>
      <c r="AO7" s="59"/>
      <c r="AP7" s="9"/>
    </row>
    <row r="8" spans="1:42" ht="21" customHeight="1">
      <c r="A8" s="201" t="s">
        <v>15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</row>
    <row r="9" spans="1:42" ht="20.25" customHeight="1">
      <c r="A9" s="200" t="s">
        <v>16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</row>
    <row r="10" spans="1:42" s="22" customFormat="1" ht="20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</row>
    <row r="11" s="22" customFormat="1" ht="12.75"/>
    <row r="12" spans="1:42" s="19" customFormat="1" ht="24.75" customHeight="1">
      <c r="A12" s="93"/>
      <c r="B12" s="93" t="s">
        <v>5</v>
      </c>
      <c r="C12" s="93" t="s">
        <v>6</v>
      </c>
      <c r="D12" s="93" t="s">
        <v>7</v>
      </c>
      <c r="E12" s="94" t="s">
        <v>8</v>
      </c>
      <c r="F12" s="96"/>
      <c r="G12" s="96">
        <v>2.2</v>
      </c>
      <c r="H12" s="96">
        <v>2.3</v>
      </c>
      <c r="I12" s="96">
        <v>2.4</v>
      </c>
      <c r="J12" s="96">
        <v>2.5</v>
      </c>
      <c r="K12" s="205">
        <v>2.6</v>
      </c>
      <c r="L12" s="205"/>
      <c r="M12" s="205"/>
      <c r="N12" s="205">
        <v>2.7</v>
      </c>
      <c r="O12" s="205"/>
      <c r="P12" s="205"/>
      <c r="Q12" s="205">
        <v>2.8</v>
      </c>
      <c r="R12" s="205"/>
      <c r="S12" s="205"/>
      <c r="T12" s="205">
        <v>2.9</v>
      </c>
      <c r="U12" s="205"/>
      <c r="V12" s="205"/>
      <c r="W12" s="205">
        <v>3</v>
      </c>
      <c r="X12" s="205"/>
      <c r="Y12" s="205"/>
      <c r="Z12" s="205">
        <v>3.1</v>
      </c>
      <c r="AA12" s="205"/>
      <c r="AB12" s="205"/>
      <c r="AC12" s="206">
        <v>3.2</v>
      </c>
      <c r="AD12" s="206"/>
      <c r="AE12" s="206"/>
      <c r="AF12" s="206">
        <v>3.3</v>
      </c>
      <c r="AG12" s="206"/>
      <c r="AH12" s="206"/>
      <c r="AI12" s="206">
        <v>3.4</v>
      </c>
      <c r="AJ12" s="206"/>
      <c r="AK12" s="206"/>
      <c r="AL12" s="206">
        <v>3.5</v>
      </c>
      <c r="AM12" s="206"/>
      <c r="AN12" s="206"/>
      <c r="AO12" s="93" t="s">
        <v>9</v>
      </c>
      <c r="AP12" s="93" t="s">
        <v>10</v>
      </c>
    </row>
    <row r="13" spans="1:42" ht="15" customHeight="1">
      <c r="A13" s="101">
        <v>1</v>
      </c>
      <c r="B13" s="102">
        <v>181</v>
      </c>
      <c r="C13" s="103" t="s">
        <v>31</v>
      </c>
      <c r="D13" s="104" t="s">
        <v>32</v>
      </c>
      <c r="E13" s="105" t="s">
        <v>28</v>
      </c>
      <c r="F13" s="98">
        <v>2.7</v>
      </c>
      <c r="G13" s="130"/>
      <c r="H13" s="130"/>
      <c r="I13" s="130"/>
      <c r="J13" s="130"/>
      <c r="K13" s="79"/>
      <c r="L13" s="80"/>
      <c r="M13" s="81"/>
      <c r="N13" s="79" t="s">
        <v>89</v>
      </c>
      <c r="O13" s="80"/>
      <c r="P13" s="81"/>
      <c r="Q13" s="79" t="s">
        <v>89</v>
      </c>
      <c r="R13" s="80"/>
      <c r="S13" s="81"/>
      <c r="T13" s="79" t="s">
        <v>89</v>
      </c>
      <c r="U13" s="80"/>
      <c r="V13" s="81"/>
      <c r="W13" s="79" t="s">
        <v>71</v>
      </c>
      <c r="X13" s="80" t="s">
        <v>71</v>
      </c>
      <c r="Y13" s="81" t="s">
        <v>89</v>
      </c>
      <c r="Z13" s="79" t="s">
        <v>71</v>
      </c>
      <c r="AA13" s="82" t="s">
        <v>71</v>
      </c>
      <c r="AB13" s="83" t="s">
        <v>89</v>
      </c>
      <c r="AC13" s="84" t="s">
        <v>71</v>
      </c>
      <c r="AD13" s="82" t="s">
        <v>71</v>
      </c>
      <c r="AE13" s="83" t="s">
        <v>71</v>
      </c>
      <c r="AF13" s="84"/>
      <c r="AG13" s="82"/>
      <c r="AH13" s="83"/>
      <c r="AI13" s="85"/>
      <c r="AJ13" s="86"/>
      <c r="AK13" s="87"/>
      <c r="AL13" s="86"/>
      <c r="AM13" s="86"/>
      <c r="AN13" s="86"/>
      <c r="AO13" s="88">
        <v>3.1</v>
      </c>
      <c r="AP13" s="99">
        <f aca="true" t="shared" si="0" ref="AP13:AP31">IF(ISBLANK(AO13),"",TRUNC(0.2797*(AO13*100-100)^1.35))</f>
        <v>381</v>
      </c>
    </row>
    <row r="14" spans="1:42" ht="15" customHeight="1">
      <c r="A14" s="101">
        <v>2</v>
      </c>
      <c r="B14" s="102">
        <v>152</v>
      </c>
      <c r="C14" s="103" t="s">
        <v>46</v>
      </c>
      <c r="D14" s="104" t="s">
        <v>47</v>
      </c>
      <c r="E14" s="105" t="s">
        <v>45</v>
      </c>
      <c r="F14" s="91">
        <v>2.2</v>
      </c>
      <c r="G14" s="120" t="s">
        <v>89</v>
      </c>
      <c r="H14" s="120" t="s">
        <v>89</v>
      </c>
      <c r="I14" s="120" t="s">
        <v>89</v>
      </c>
      <c r="J14" s="120" t="s">
        <v>91</v>
      </c>
      <c r="K14" s="63" t="s">
        <v>71</v>
      </c>
      <c r="L14" s="64" t="s">
        <v>71</v>
      </c>
      <c r="M14" s="65" t="s">
        <v>71</v>
      </c>
      <c r="N14" s="63"/>
      <c r="O14" s="64"/>
      <c r="P14" s="65"/>
      <c r="Q14" s="63"/>
      <c r="R14" s="64"/>
      <c r="S14" s="65"/>
      <c r="T14" s="63"/>
      <c r="U14" s="64"/>
      <c r="V14" s="65"/>
      <c r="W14" s="63"/>
      <c r="X14" s="64"/>
      <c r="Y14" s="65"/>
      <c r="Z14" s="63"/>
      <c r="AA14" s="66"/>
      <c r="AB14" s="67"/>
      <c r="AC14" s="68"/>
      <c r="AD14" s="66"/>
      <c r="AE14" s="67"/>
      <c r="AF14" s="68"/>
      <c r="AG14" s="66"/>
      <c r="AH14" s="67"/>
      <c r="AI14" s="69"/>
      <c r="AJ14" s="70"/>
      <c r="AK14" s="71"/>
      <c r="AL14" s="70"/>
      <c r="AM14" s="70"/>
      <c r="AN14" s="70"/>
      <c r="AO14" s="42">
        <v>2.5</v>
      </c>
      <c r="AP14" s="99">
        <f t="shared" si="0"/>
        <v>242</v>
      </c>
    </row>
    <row r="15" spans="1:42" ht="15" customHeight="1">
      <c r="A15" s="101">
        <v>3</v>
      </c>
      <c r="B15" s="102">
        <v>171</v>
      </c>
      <c r="C15" s="103" t="s">
        <v>35</v>
      </c>
      <c r="D15" s="104" t="s">
        <v>36</v>
      </c>
      <c r="E15" s="105" t="s">
        <v>37</v>
      </c>
      <c r="F15" s="91">
        <v>2.2</v>
      </c>
      <c r="G15" s="120" t="s">
        <v>89</v>
      </c>
      <c r="H15" s="120" t="s">
        <v>72</v>
      </c>
      <c r="I15" s="120" t="s">
        <v>72</v>
      </c>
      <c r="J15" s="120" t="s">
        <v>89</v>
      </c>
      <c r="K15" s="63" t="s">
        <v>89</v>
      </c>
      <c r="L15" s="64"/>
      <c r="M15" s="65"/>
      <c r="N15" s="63" t="s">
        <v>71</v>
      </c>
      <c r="O15" s="64" t="s">
        <v>71</v>
      </c>
      <c r="P15" s="65" t="s">
        <v>71</v>
      </c>
      <c r="Q15" s="63"/>
      <c r="R15" s="64"/>
      <c r="S15" s="65"/>
      <c r="T15" s="63"/>
      <c r="U15" s="64"/>
      <c r="V15" s="65"/>
      <c r="W15" s="63"/>
      <c r="X15" s="64"/>
      <c r="Y15" s="65"/>
      <c r="Z15" s="63"/>
      <c r="AA15" s="66"/>
      <c r="AB15" s="67"/>
      <c r="AC15" s="68"/>
      <c r="AD15" s="66"/>
      <c r="AE15" s="67"/>
      <c r="AF15" s="68"/>
      <c r="AG15" s="66"/>
      <c r="AH15" s="67"/>
      <c r="AI15" s="69"/>
      <c r="AJ15" s="70"/>
      <c r="AK15" s="71"/>
      <c r="AL15" s="70"/>
      <c r="AM15" s="70"/>
      <c r="AN15" s="70"/>
      <c r="AO15" s="42">
        <v>2.6</v>
      </c>
      <c r="AP15" s="99">
        <f t="shared" si="0"/>
        <v>264</v>
      </c>
    </row>
    <row r="16" spans="1:42" ht="15" customHeight="1">
      <c r="A16" s="101">
        <v>4</v>
      </c>
      <c r="B16" s="102">
        <v>111</v>
      </c>
      <c r="C16" s="103" t="s">
        <v>70</v>
      </c>
      <c r="D16" s="104" t="s">
        <v>68</v>
      </c>
      <c r="E16" s="105" t="s">
        <v>69</v>
      </c>
      <c r="F16" s="91">
        <v>2.8</v>
      </c>
      <c r="G16" s="120"/>
      <c r="H16" s="120"/>
      <c r="I16" s="120"/>
      <c r="J16" s="120"/>
      <c r="K16" s="63"/>
      <c r="L16" s="64"/>
      <c r="M16" s="65"/>
      <c r="N16" s="63"/>
      <c r="O16" s="64"/>
      <c r="P16" s="65"/>
      <c r="Q16" s="63" t="s">
        <v>89</v>
      </c>
      <c r="R16" s="64"/>
      <c r="S16" s="65"/>
      <c r="T16" s="63" t="s">
        <v>72</v>
      </c>
      <c r="U16" s="64"/>
      <c r="V16" s="65"/>
      <c r="W16" s="63" t="s">
        <v>89</v>
      </c>
      <c r="X16" s="64"/>
      <c r="Y16" s="65"/>
      <c r="Z16" s="63" t="s">
        <v>72</v>
      </c>
      <c r="AA16" s="66"/>
      <c r="AB16" s="67"/>
      <c r="AC16" s="68" t="s">
        <v>71</v>
      </c>
      <c r="AD16" s="66" t="s">
        <v>71</v>
      </c>
      <c r="AE16" s="67" t="s">
        <v>71</v>
      </c>
      <c r="AF16" s="68"/>
      <c r="AG16" s="66"/>
      <c r="AH16" s="67"/>
      <c r="AI16" s="69"/>
      <c r="AJ16" s="70"/>
      <c r="AK16" s="71"/>
      <c r="AL16" s="70"/>
      <c r="AM16" s="70"/>
      <c r="AN16" s="70"/>
      <c r="AO16" s="42">
        <v>3</v>
      </c>
      <c r="AP16" s="99">
        <f t="shared" si="0"/>
        <v>357</v>
      </c>
    </row>
    <row r="17" spans="1:42" ht="15" customHeight="1">
      <c r="A17" s="101">
        <v>5</v>
      </c>
      <c r="B17" s="102">
        <v>130</v>
      </c>
      <c r="C17" s="103" t="s">
        <v>55</v>
      </c>
      <c r="D17" s="104" t="s">
        <v>56</v>
      </c>
      <c r="E17" s="105" t="s">
        <v>51</v>
      </c>
      <c r="F17" s="91">
        <v>2.2</v>
      </c>
      <c r="G17" s="120" t="s">
        <v>90</v>
      </c>
      <c r="H17" s="120"/>
      <c r="I17" s="120"/>
      <c r="J17" s="120"/>
      <c r="K17" s="63"/>
      <c r="L17" s="64"/>
      <c r="M17" s="65"/>
      <c r="N17" s="63"/>
      <c r="O17" s="64"/>
      <c r="P17" s="65"/>
      <c r="Q17" s="63"/>
      <c r="R17" s="64"/>
      <c r="S17" s="65"/>
      <c r="T17" s="63"/>
      <c r="U17" s="64"/>
      <c r="V17" s="65"/>
      <c r="W17" s="63"/>
      <c r="X17" s="64"/>
      <c r="Y17" s="65"/>
      <c r="Z17" s="63"/>
      <c r="AA17" s="66"/>
      <c r="AB17" s="67"/>
      <c r="AC17" s="68"/>
      <c r="AD17" s="66"/>
      <c r="AE17" s="67"/>
      <c r="AF17" s="68"/>
      <c r="AG17" s="66"/>
      <c r="AH17" s="67"/>
      <c r="AI17" s="69"/>
      <c r="AJ17" s="70"/>
      <c r="AK17" s="71"/>
      <c r="AL17" s="70"/>
      <c r="AM17" s="70"/>
      <c r="AN17" s="70"/>
      <c r="AO17" s="42" t="s">
        <v>112</v>
      </c>
      <c r="AP17" s="99"/>
    </row>
    <row r="18" spans="1:42" ht="15" customHeight="1">
      <c r="A18" s="101">
        <v>6</v>
      </c>
      <c r="B18" s="102">
        <v>195</v>
      </c>
      <c r="C18" s="103" t="s">
        <v>23</v>
      </c>
      <c r="D18" s="104" t="s">
        <v>24</v>
      </c>
      <c r="E18" s="105" t="s">
        <v>25</v>
      </c>
      <c r="F18" s="91">
        <v>2.2</v>
      </c>
      <c r="G18" s="120" t="s">
        <v>89</v>
      </c>
      <c r="H18" s="120" t="s">
        <v>89</v>
      </c>
      <c r="I18" s="120" t="s">
        <v>89</v>
      </c>
      <c r="J18" s="120" t="s">
        <v>91</v>
      </c>
      <c r="K18" s="63" t="s">
        <v>71</v>
      </c>
      <c r="L18" s="64" t="s">
        <v>89</v>
      </c>
      <c r="M18" s="65"/>
      <c r="N18" s="63" t="s">
        <v>71</v>
      </c>
      <c r="O18" s="64" t="s">
        <v>71</v>
      </c>
      <c r="P18" s="65" t="s">
        <v>71</v>
      </c>
      <c r="Q18" s="63"/>
      <c r="R18" s="64"/>
      <c r="S18" s="65"/>
      <c r="T18" s="63"/>
      <c r="U18" s="64"/>
      <c r="V18" s="65"/>
      <c r="W18" s="63"/>
      <c r="X18" s="64"/>
      <c r="Y18" s="65"/>
      <c r="Z18" s="63"/>
      <c r="AA18" s="66"/>
      <c r="AB18" s="67"/>
      <c r="AC18" s="68"/>
      <c r="AD18" s="66"/>
      <c r="AE18" s="67"/>
      <c r="AF18" s="68"/>
      <c r="AG18" s="66"/>
      <c r="AH18" s="67"/>
      <c r="AI18" s="69"/>
      <c r="AJ18" s="70"/>
      <c r="AK18" s="71"/>
      <c r="AL18" s="70"/>
      <c r="AM18" s="70"/>
      <c r="AN18" s="70"/>
      <c r="AO18" s="42">
        <v>2.6</v>
      </c>
      <c r="AP18" s="99">
        <f t="shared" si="0"/>
        <v>264</v>
      </c>
    </row>
    <row r="19" spans="1:42" ht="15" customHeight="1">
      <c r="A19" s="101">
        <v>7</v>
      </c>
      <c r="B19" s="102">
        <v>112</v>
      </c>
      <c r="C19" s="103" t="s">
        <v>64</v>
      </c>
      <c r="D19" s="104" t="s">
        <v>65</v>
      </c>
      <c r="E19" s="105" t="s">
        <v>66</v>
      </c>
      <c r="F19" s="91">
        <v>2.7</v>
      </c>
      <c r="G19" s="120"/>
      <c r="H19" s="120"/>
      <c r="I19" s="120"/>
      <c r="J19" s="120"/>
      <c r="K19" s="63"/>
      <c r="L19" s="64"/>
      <c r="M19" s="65"/>
      <c r="N19" s="63" t="s">
        <v>89</v>
      </c>
      <c r="O19" s="64"/>
      <c r="P19" s="65"/>
      <c r="Q19" s="63" t="s">
        <v>89</v>
      </c>
      <c r="R19" s="64"/>
      <c r="S19" s="65"/>
      <c r="T19" s="63" t="s">
        <v>89</v>
      </c>
      <c r="U19" s="64"/>
      <c r="V19" s="65"/>
      <c r="W19" s="63" t="s">
        <v>89</v>
      </c>
      <c r="X19" s="64"/>
      <c r="Y19" s="65"/>
      <c r="Z19" s="63" t="s">
        <v>71</v>
      </c>
      <c r="AA19" s="66" t="s">
        <v>89</v>
      </c>
      <c r="AB19" s="67"/>
      <c r="AC19" s="68" t="s">
        <v>89</v>
      </c>
      <c r="AD19" s="66"/>
      <c r="AE19" s="67"/>
      <c r="AF19" s="68" t="s">
        <v>71</v>
      </c>
      <c r="AG19" s="66" t="s">
        <v>71</v>
      </c>
      <c r="AH19" s="67" t="s">
        <v>71</v>
      </c>
      <c r="AI19" s="69"/>
      <c r="AJ19" s="70"/>
      <c r="AK19" s="71"/>
      <c r="AL19" s="70"/>
      <c r="AM19" s="70"/>
      <c r="AN19" s="70"/>
      <c r="AO19" s="42">
        <v>3.2</v>
      </c>
      <c r="AP19" s="99">
        <f t="shared" si="0"/>
        <v>406</v>
      </c>
    </row>
    <row r="20" spans="1:42" ht="15" customHeight="1">
      <c r="A20" s="101">
        <v>8</v>
      </c>
      <c r="B20" s="102">
        <v>170</v>
      </c>
      <c r="C20" s="103" t="s">
        <v>38</v>
      </c>
      <c r="D20" s="104" t="s">
        <v>39</v>
      </c>
      <c r="E20" s="105" t="s">
        <v>40</v>
      </c>
      <c r="F20" s="91">
        <v>2.2</v>
      </c>
      <c r="G20" s="120" t="s">
        <v>90</v>
      </c>
      <c r="H20" s="120"/>
      <c r="I20" s="120"/>
      <c r="J20" s="120"/>
      <c r="K20" s="63"/>
      <c r="L20" s="64"/>
      <c r="M20" s="65"/>
      <c r="N20" s="63"/>
      <c r="O20" s="64"/>
      <c r="P20" s="65"/>
      <c r="Q20" s="63"/>
      <c r="R20" s="64"/>
      <c r="S20" s="65"/>
      <c r="T20" s="63"/>
      <c r="U20" s="64"/>
      <c r="V20" s="65"/>
      <c r="W20" s="63"/>
      <c r="X20" s="64"/>
      <c r="Y20" s="65"/>
      <c r="Z20" s="63"/>
      <c r="AA20" s="66"/>
      <c r="AB20" s="67"/>
      <c r="AC20" s="68"/>
      <c r="AD20" s="66"/>
      <c r="AE20" s="67"/>
      <c r="AF20" s="68"/>
      <c r="AG20" s="66"/>
      <c r="AH20" s="67"/>
      <c r="AI20" s="69"/>
      <c r="AJ20" s="70"/>
      <c r="AK20" s="71"/>
      <c r="AL20" s="70"/>
      <c r="AM20" s="70"/>
      <c r="AN20" s="70"/>
      <c r="AO20" s="42" t="s">
        <v>112</v>
      </c>
      <c r="AP20" s="99"/>
    </row>
    <row r="21" spans="1:42" ht="15" customHeight="1">
      <c r="A21" s="101">
        <v>9</v>
      </c>
      <c r="B21" s="102">
        <v>118</v>
      </c>
      <c r="C21" s="103" t="s">
        <v>61</v>
      </c>
      <c r="D21" s="104" t="s">
        <v>62</v>
      </c>
      <c r="E21" s="105" t="s">
        <v>63</v>
      </c>
      <c r="F21" s="91">
        <v>2.2</v>
      </c>
      <c r="G21" s="120" t="s">
        <v>89</v>
      </c>
      <c r="H21" s="120" t="s">
        <v>91</v>
      </c>
      <c r="I21" s="120" t="s">
        <v>89</v>
      </c>
      <c r="J21" s="120" t="s">
        <v>91</v>
      </c>
      <c r="K21" s="63" t="s">
        <v>71</v>
      </c>
      <c r="L21" s="64" t="s">
        <v>71</v>
      </c>
      <c r="M21" s="65" t="s">
        <v>71</v>
      </c>
      <c r="N21" s="63"/>
      <c r="O21" s="64"/>
      <c r="P21" s="65"/>
      <c r="Q21" s="63"/>
      <c r="R21" s="64"/>
      <c r="S21" s="65"/>
      <c r="T21" s="63"/>
      <c r="U21" s="64"/>
      <c r="V21" s="65"/>
      <c r="W21" s="63"/>
      <c r="X21" s="64"/>
      <c r="Y21" s="65"/>
      <c r="Z21" s="63"/>
      <c r="AA21" s="66"/>
      <c r="AB21" s="67"/>
      <c r="AC21" s="68"/>
      <c r="AD21" s="66"/>
      <c r="AE21" s="67"/>
      <c r="AF21" s="68"/>
      <c r="AG21" s="66"/>
      <c r="AH21" s="67"/>
      <c r="AI21" s="69"/>
      <c r="AJ21" s="70"/>
      <c r="AK21" s="71"/>
      <c r="AL21" s="70"/>
      <c r="AM21" s="70"/>
      <c r="AN21" s="70"/>
      <c r="AO21" s="42">
        <v>2.5</v>
      </c>
      <c r="AP21" s="99">
        <f t="shared" si="0"/>
        <v>242</v>
      </c>
    </row>
    <row r="22" spans="1:42" ht="15" customHeight="1">
      <c r="A22" s="101">
        <v>10</v>
      </c>
      <c r="B22" s="102">
        <v>151</v>
      </c>
      <c r="C22" s="103" t="s">
        <v>48</v>
      </c>
      <c r="D22" s="104" t="s">
        <v>47</v>
      </c>
      <c r="E22" s="105" t="s">
        <v>45</v>
      </c>
      <c r="F22" s="91">
        <v>2.2</v>
      </c>
      <c r="G22" s="120" t="s">
        <v>113</v>
      </c>
      <c r="H22" s="120"/>
      <c r="I22" s="120"/>
      <c r="J22" s="120"/>
      <c r="K22" s="63"/>
      <c r="L22" s="64"/>
      <c r="M22" s="65"/>
      <c r="N22" s="63"/>
      <c r="O22" s="64"/>
      <c r="P22" s="65"/>
      <c r="Q22" s="63"/>
      <c r="R22" s="64"/>
      <c r="S22" s="65"/>
      <c r="T22" s="63"/>
      <c r="U22" s="64"/>
      <c r="V22" s="65"/>
      <c r="W22" s="63"/>
      <c r="X22" s="64"/>
      <c r="Y22" s="65"/>
      <c r="Z22" s="63"/>
      <c r="AA22" s="66"/>
      <c r="AB22" s="67"/>
      <c r="AC22" s="68"/>
      <c r="AD22" s="66"/>
      <c r="AE22" s="67"/>
      <c r="AF22" s="68"/>
      <c r="AG22" s="66"/>
      <c r="AH22" s="67"/>
      <c r="AI22" s="69"/>
      <c r="AJ22" s="70"/>
      <c r="AK22" s="71"/>
      <c r="AL22" s="70"/>
      <c r="AM22" s="70"/>
      <c r="AN22" s="70"/>
      <c r="AO22" s="42" t="s">
        <v>112</v>
      </c>
      <c r="AP22" s="99"/>
    </row>
    <row r="23" spans="1:42" ht="15" customHeight="1">
      <c r="A23" s="101">
        <v>11</v>
      </c>
      <c r="B23" s="102">
        <v>184</v>
      </c>
      <c r="C23" s="103" t="s">
        <v>29</v>
      </c>
      <c r="D23" s="104" t="s">
        <v>30</v>
      </c>
      <c r="E23" s="105" t="s">
        <v>28</v>
      </c>
      <c r="F23" s="91">
        <v>2.2</v>
      </c>
      <c r="G23" s="120" t="s">
        <v>89</v>
      </c>
      <c r="H23" s="120" t="s">
        <v>93</v>
      </c>
      <c r="I23" s="120" t="s">
        <v>90</v>
      </c>
      <c r="J23" s="120"/>
      <c r="K23" s="63"/>
      <c r="L23" s="64"/>
      <c r="M23" s="65"/>
      <c r="N23" s="63"/>
      <c r="O23" s="64"/>
      <c r="P23" s="65"/>
      <c r="Q23" s="63"/>
      <c r="R23" s="64"/>
      <c r="S23" s="65"/>
      <c r="T23" s="63"/>
      <c r="U23" s="64"/>
      <c r="V23" s="65"/>
      <c r="W23" s="63"/>
      <c r="X23" s="64"/>
      <c r="Y23" s="65"/>
      <c r="Z23" s="63"/>
      <c r="AA23" s="66"/>
      <c r="AB23" s="67"/>
      <c r="AC23" s="68"/>
      <c r="AD23" s="66"/>
      <c r="AE23" s="67"/>
      <c r="AF23" s="68"/>
      <c r="AG23" s="66"/>
      <c r="AH23" s="67"/>
      <c r="AI23" s="69"/>
      <c r="AJ23" s="70"/>
      <c r="AK23" s="71"/>
      <c r="AL23" s="70"/>
      <c r="AM23" s="70"/>
      <c r="AN23" s="70"/>
      <c r="AO23" s="42">
        <v>2.3</v>
      </c>
      <c r="AP23" s="99">
        <f t="shared" si="0"/>
        <v>199</v>
      </c>
    </row>
    <row r="24" spans="1:42" ht="15" customHeight="1">
      <c r="A24" s="101">
        <v>12</v>
      </c>
      <c r="B24" s="102">
        <v>131</v>
      </c>
      <c r="C24" s="103" t="s">
        <v>54</v>
      </c>
      <c r="D24" s="104" t="s">
        <v>53</v>
      </c>
      <c r="E24" s="105" t="s">
        <v>51</v>
      </c>
      <c r="F24" s="91">
        <v>2.2</v>
      </c>
      <c r="G24" s="120" t="s">
        <v>113</v>
      </c>
      <c r="H24" s="120"/>
      <c r="I24" s="120"/>
      <c r="J24" s="120"/>
      <c r="K24" s="63"/>
      <c r="L24" s="64"/>
      <c r="M24" s="65"/>
      <c r="N24" s="63"/>
      <c r="O24" s="64"/>
      <c r="P24" s="65"/>
      <c r="Q24" s="63"/>
      <c r="R24" s="64"/>
      <c r="S24" s="65"/>
      <c r="T24" s="63"/>
      <c r="U24" s="64"/>
      <c r="V24" s="65"/>
      <c r="W24" s="63"/>
      <c r="X24" s="64"/>
      <c r="Y24" s="65"/>
      <c r="Z24" s="63"/>
      <c r="AA24" s="66"/>
      <c r="AB24" s="67"/>
      <c r="AC24" s="68"/>
      <c r="AD24" s="66"/>
      <c r="AE24" s="67"/>
      <c r="AF24" s="68"/>
      <c r="AG24" s="66"/>
      <c r="AH24" s="67"/>
      <c r="AI24" s="69"/>
      <c r="AJ24" s="70"/>
      <c r="AK24" s="71"/>
      <c r="AL24" s="70"/>
      <c r="AM24" s="70"/>
      <c r="AN24" s="70"/>
      <c r="AO24" s="42" t="s">
        <v>112</v>
      </c>
      <c r="AP24" s="99"/>
    </row>
    <row r="25" spans="1:42" ht="15" customHeight="1">
      <c r="A25" s="101">
        <v>13</v>
      </c>
      <c r="B25" s="102">
        <v>185</v>
      </c>
      <c r="C25" s="103" t="s">
        <v>26</v>
      </c>
      <c r="D25" s="104" t="s">
        <v>27</v>
      </c>
      <c r="E25" s="105" t="s">
        <v>28</v>
      </c>
      <c r="F25" s="91">
        <v>2.5</v>
      </c>
      <c r="G25" s="120"/>
      <c r="H25" s="120"/>
      <c r="I25" s="120"/>
      <c r="J25" s="120" t="s">
        <v>93</v>
      </c>
      <c r="K25" s="63" t="s">
        <v>89</v>
      </c>
      <c r="L25" s="64"/>
      <c r="M25" s="65"/>
      <c r="N25" s="63" t="s">
        <v>71</v>
      </c>
      <c r="O25" s="64" t="s">
        <v>71</v>
      </c>
      <c r="P25" s="65" t="s">
        <v>89</v>
      </c>
      <c r="Q25" s="63" t="s">
        <v>71</v>
      </c>
      <c r="R25" s="64" t="s">
        <v>71</v>
      </c>
      <c r="S25" s="65" t="s">
        <v>89</v>
      </c>
      <c r="T25" s="63" t="s">
        <v>71</v>
      </c>
      <c r="U25" s="64" t="s">
        <v>71</v>
      </c>
      <c r="V25" s="65" t="s">
        <v>89</v>
      </c>
      <c r="W25" s="63" t="s">
        <v>71</v>
      </c>
      <c r="X25" s="64" t="s">
        <v>71</v>
      </c>
      <c r="Y25" s="65" t="s">
        <v>71</v>
      </c>
      <c r="Z25" s="63"/>
      <c r="AA25" s="66"/>
      <c r="AB25" s="67"/>
      <c r="AC25" s="68"/>
      <c r="AD25" s="66"/>
      <c r="AE25" s="67"/>
      <c r="AF25" s="68"/>
      <c r="AG25" s="66"/>
      <c r="AH25" s="67"/>
      <c r="AI25" s="69"/>
      <c r="AJ25" s="70"/>
      <c r="AK25" s="71"/>
      <c r="AL25" s="70"/>
      <c r="AM25" s="70"/>
      <c r="AN25" s="70"/>
      <c r="AO25" s="42">
        <v>2.9</v>
      </c>
      <c r="AP25" s="99">
        <f t="shared" si="0"/>
        <v>333</v>
      </c>
    </row>
    <row r="26" spans="1:42" ht="15" customHeight="1">
      <c r="A26" s="101">
        <v>14</v>
      </c>
      <c r="B26" s="102">
        <v>169</v>
      </c>
      <c r="C26" s="103" t="s">
        <v>41</v>
      </c>
      <c r="D26" s="104" t="s">
        <v>42</v>
      </c>
      <c r="E26" s="105" t="s">
        <v>40</v>
      </c>
      <c r="F26" s="91">
        <v>2.2</v>
      </c>
      <c r="G26" s="120" t="s">
        <v>89</v>
      </c>
      <c r="H26" s="120" t="s">
        <v>93</v>
      </c>
      <c r="I26" s="120" t="s">
        <v>90</v>
      </c>
      <c r="J26" s="120"/>
      <c r="K26" s="63"/>
      <c r="L26" s="64"/>
      <c r="M26" s="65"/>
      <c r="N26" s="63"/>
      <c r="O26" s="64"/>
      <c r="P26" s="65"/>
      <c r="Q26" s="63"/>
      <c r="R26" s="64"/>
      <c r="S26" s="65"/>
      <c r="T26" s="63"/>
      <c r="U26" s="64"/>
      <c r="V26" s="65"/>
      <c r="W26" s="63"/>
      <c r="X26" s="64"/>
      <c r="Y26" s="65"/>
      <c r="Z26" s="63"/>
      <c r="AA26" s="66"/>
      <c r="AB26" s="67"/>
      <c r="AC26" s="68"/>
      <c r="AD26" s="66"/>
      <c r="AE26" s="67"/>
      <c r="AF26" s="68"/>
      <c r="AG26" s="66"/>
      <c r="AH26" s="67"/>
      <c r="AI26" s="69"/>
      <c r="AJ26" s="70"/>
      <c r="AK26" s="71"/>
      <c r="AL26" s="70"/>
      <c r="AM26" s="70"/>
      <c r="AN26" s="70"/>
      <c r="AO26" s="42">
        <v>2.3</v>
      </c>
      <c r="AP26" s="99">
        <f t="shared" si="0"/>
        <v>199</v>
      </c>
    </row>
    <row r="27" spans="1:42" ht="15" customHeight="1">
      <c r="A27" s="101">
        <v>15</v>
      </c>
      <c r="B27" s="102">
        <v>133</v>
      </c>
      <c r="C27" s="103" t="s">
        <v>49</v>
      </c>
      <c r="D27" s="104" t="s">
        <v>50</v>
      </c>
      <c r="E27" s="105" t="s">
        <v>51</v>
      </c>
      <c r="F27" s="91">
        <v>2.2</v>
      </c>
      <c r="G27" s="120" t="s">
        <v>90</v>
      </c>
      <c r="H27" s="120"/>
      <c r="I27" s="120"/>
      <c r="J27" s="120"/>
      <c r="K27" s="63"/>
      <c r="L27" s="64"/>
      <c r="M27" s="65"/>
      <c r="N27" s="63"/>
      <c r="O27" s="64"/>
      <c r="P27" s="65"/>
      <c r="Q27" s="63"/>
      <c r="R27" s="64"/>
      <c r="S27" s="65"/>
      <c r="T27" s="63"/>
      <c r="U27" s="64"/>
      <c r="V27" s="65"/>
      <c r="W27" s="63"/>
      <c r="X27" s="64"/>
      <c r="Y27" s="65"/>
      <c r="Z27" s="63"/>
      <c r="AA27" s="66"/>
      <c r="AB27" s="67"/>
      <c r="AC27" s="68"/>
      <c r="AD27" s="66"/>
      <c r="AE27" s="67"/>
      <c r="AF27" s="68"/>
      <c r="AG27" s="66"/>
      <c r="AH27" s="67"/>
      <c r="AI27" s="69"/>
      <c r="AJ27" s="70"/>
      <c r="AK27" s="71"/>
      <c r="AL27" s="70"/>
      <c r="AM27" s="70"/>
      <c r="AN27" s="70"/>
      <c r="AO27" s="42" t="s">
        <v>112</v>
      </c>
      <c r="AP27" s="99"/>
    </row>
    <row r="28" spans="1:42" ht="15" customHeight="1">
      <c r="A28" s="101">
        <v>16</v>
      </c>
      <c r="B28" s="102">
        <v>119</v>
      </c>
      <c r="C28" s="103" t="s">
        <v>57</v>
      </c>
      <c r="D28" s="104" t="s">
        <v>58</v>
      </c>
      <c r="E28" s="105" t="s">
        <v>59</v>
      </c>
      <c r="F28" s="91">
        <v>2.8</v>
      </c>
      <c r="G28" s="120"/>
      <c r="H28" s="120"/>
      <c r="I28" s="120"/>
      <c r="J28" s="120"/>
      <c r="K28" s="63"/>
      <c r="L28" s="64"/>
      <c r="M28" s="65"/>
      <c r="N28" s="63"/>
      <c r="O28" s="64"/>
      <c r="P28" s="65"/>
      <c r="Q28" s="63" t="s">
        <v>89</v>
      </c>
      <c r="R28" s="64"/>
      <c r="S28" s="65"/>
      <c r="T28" s="63" t="s">
        <v>72</v>
      </c>
      <c r="U28" s="64"/>
      <c r="V28" s="65"/>
      <c r="W28" s="63" t="s">
        <v>72</v>
      </c>
      <c r="X28" s="64"/>
      <c r="Y28" s="65"/>
      <c r="Z28" s="63" t="s">
        <v>72</v>
      </c>
      <c r="AA28" s="66"/>
      <c r="AB28" s="67"/>
      <c r="AC28" s="68" t="s">
        <v>89</v>
      </c>
      <c r="AD28" s="66"/>
      <c r="AE28" s="67"/>
      <c r="AF28" s="68" t="s">
        <v>72</v>
      </c>
      <c r="AG28" s="66"/>
      <c r="AH28" s="67"/>
      <c r="AI28" s="69" t="s">
        <v>72</v>
      </c>
      <c r="AJ28" s="70"/>
      <c r="AK28" s="71"/>
      <c r="AL28" s="70" t="s">
        <v>71</v>
      </c>
      <c r="AM28" s="70" t="s">
        <v>71</v>
      </c>
      <c r="AN28" s="70" t="s">
        <v>71</v>
      </c>
      <c r="AO28" s="42">
        <v>3.2</v>
      </c>
      <c r="AP28" s="99">
        <f t="shared" si="0"/>
        <v>406</v>
      </c>
    </row>
    <row r="29" spans="1:42" ht="15" customHeight="1">
      <c r="A29" s="101">
        <v>17</v>
      </c>
      <c r="B29" s="102">
        <v>180</v>
      </c>
      <c r="C29" s="103" t="s">
        <v>33</v>
      </c>
      <c r="D29" s="104" t="s">
        <v>34</v>
      </c>
      <c r="E29" s="105" t="s">
        <v>28</v>
      </c>
      <c r="F29" s="91">
        <v>2.2</v>
      </c>
      <c r="G29" s="120" t="s">
        <v>93</v>
      </c>
      <c r="H29" s="120" t="s">
        <v>93</v>
      </c>
      <c r="I29" s="120" t="s">
        <v>89</v>
      </c>
      <c r="J29" s="120" t="s">
        <v>90</v>
      </c>
      <c r="K29" s="63"/>
      <c r="L29" s="64"/>
      <c r="M29" s="65"/>
      <c r="N29" s="63"/>
      <c r="O29" s="64"/>
      <c r="P29" s="65"/>
      <c r="Q29" s="63"/>
      <c r="R29" s="64"/>
      <c r="S29" s="65"/>
      <c r="T29" s="63"/>
      <c r="U29" s="64"/>
      <c r="V29" s="65"/>
      <c r="W29" s="63"/>
      <c r="X29" s="64"/>
      <c r="Y29" s="65"/>
      <c r="Z29" s="63"/>
      <c r="AA29" s="66"/>
      <c r="AB29" s="67"/>
      <c r="AC29" s="68"/>
      <c r="AD29" s="66"/>
      <c r="AE29" s="67"/>
      <c r="AF29" s="68"/>
      <c r="AG29" s="66"/>
      <c r="AH29" s="67"/>
      <c r="AI29" s="69"/>
      <c r="AJ29" s="70"/>
      <c r="AK29" s="71"/>
      <c r="AL29" s="70"/>
      <c r="AM29" s="70"/>
      <c r="AN29" s="70"/>
      <c r="AO29" s="42">
        <v>2.4</v>
      </c>
      <c r="AP29" s="99">
        <f t="shared" si="0"/>
        <v>220</v>
      </c>
    </row>
    <row r="30" spans="1:42" ht="15" customHeight="1">
      <c r="A30" s="101">
        <v>18</v>
      </c>
      <c r="B30" s="102">
        <v>132</v>
      </c>
      <c r="C30" s="103" t="s">
        <v>52</v>
      </c>
      <c r="D30" s="104" t="s">
        <v>53</v>
      </c>
      <c r="E30" s="105" t="s">
        <v>51</v>
      </c>
      <c r="F30" s="91">
        <v>2.2</v>
      </c>
      <c r="G30" s="120" t="s">
        <v>90</v>
      </c>
      <c r="H30" s="120"/>
      <c r="I30" s="120"/>
      <c r="J30" s="120"/>
      <c r="K30" s="63"/>
      <c r="L30" s="64"/>
      <c r="M30" s="65"/>
      <c r="N30" s="63"/>
      <c r="O30" s="64"/>
      <c r="P30" s="65"/>
      <c r="Q30" s="63"/>
      <c r="R30" s="64"/>
      <c r="S30" s="65"/>
      <c r="T30" s="63"/>
      <c r="U30" s="64"/>
      <c r="V30" s="65"/>
      <c r="W30" s="63"/>
      <c r="X30" s="64"/>
      <c r="Y30" s="65"/>
      <c r="Z30" s="63"/>
      <c r="AA30" s="66"/>
      <c r="AB30" s="67"/>
      <c r="AC30" s="68"/>
      <c r="AD30" s="66"/>
      <c r="AE30" s="67"/>
      <c r="AF30" s="68"/>
      <c r="AG30" s="66"/>
      <c r="AH30" s="67"/>
      <c r="AI30" s="69"/>
      <c r="AJ30" s="70"/>
      <c r="AK30" s="71"/>
      <c r="AL30" s="70"/>
      <c r="AM30" s="70"/>
      <c r="AN30" s="70"/>
      <c r="AO30" s="42" t="s">
        <v>112</v>
      </c>
      <c r="AP30" s="99"/>
    </row>
    <row r="31" spans="1:42" ht="15" customHeight="1">
      <c r="A31" s="101">
        <v>19</v>
      </c>
      <c r="B31" s="102">
        <v>153</v>
      </c>
      <c r="C31" s="103" t="s">
        <v>43</v>
      </c>
      <c r="D31" s="104" t="s">
        <v>44</v>
      </c>
      <c r="E31" s="105" t="s">
        <v>45</v>
      </c>
      <c r="F31" s="91">
        <v>2.2</v>
      </c>
      <c r="G31" s="120" t="s">
        <v>89</v>
      </c>
      <c r="H31" s="120" t="s">
        <v>93</v>
      </c>
      <c r="I31" s="198" t="s">
        <v>114</v>
      </c>
      <c r="J31" s="120"/>
      <c r="K31" s="63"/>
      <c r="L31" s="64"/>
      <c r="M31" s="65"/>
      <c r="N31" s="63"/>
      <c r="O31" s="64"/>
      <c r="P31" s="65"/>
      <c r="Q31" s="63"/>
      <c r="R31" s="64"/>
      <c r="S31" s="65"/>
      <c r="T31" s="63"/>
      <c r="U31" s="64"/>
      <c r="V31" s="65"/>
      <c r="W31" s="63"/>
      <c r="X31" s="64"/>
      <c r="Y31" s="65"/>
      <c r="Z31" s="63"/>
      <c r="AA31" s="66"/>
      <c r="AB31" s="67"/>
      <c r="AC31" s="68"/>
      <c r="AD31" s="66"/>
      <c r="AE31" s="67"/>
      <c r="AF31" s="68"/>
      <c r="AG31" s="66"/>
      <c r="AH31" s="67"/>
      <c r="AI31" s="69"/>
      <c r="AJ31" s="70"/>
      <c r="AK31" s="71"/>
      <c r="AL31" s="70"/>
      <c r="AM31" s="70"/>
      <c r="AN31" s="70"/>
      <c r="AO31" s="42">
        <v>2.3</v>
      </c>
      <c r="AP31" s="99">
        <f t="shared" si="0"/>
        <v>199</v>
      </c>
    </row>
    <row r="32" spans="1:42" ht="15" customHeight="1">
      <c r="A32" s="101"/>
      <c r="B32" s="102"/>
      <c r="C32" s="103"/>
      <c r="D32" s="104"/>
      <c r="E32" s="105"/>
      <c r="F32" s="91"/>
      <c r="G32" s="120"/>
      <c r="H32" s="120"/>
      <c r="I32" s="120"/>
      <c r="J32" s="120"/>
      <c r="K32" s="63"/>
      <c r="L32" s="64"/>
      <c r="M32" s="65"/>
      <c r="N32" s="63"/>
      <c r="O32" s="64"/>
      <c r="P32" s="65"/>
      <c r="Q32" s="63"/>
      <c r="R32" s="64"/>
      <c r="S32" s="65"/>
      <c r="T32" s="63"/>
      <c r="U32" s="64"/>
      <c r="V32" s="65"/>
      <c r="W32" s="63"/>
      <c r="X32" s="64"/>
      <c r="Y32" s="65"/>
      <c r="Z32" s="63"/>
      <c r="AA32" s="66"/>
      <c r="AB32" s="67"/>
      <c r="AC32" s="68"/>
      <c r="AD32" s="66"/>
      <c r="AE32" s="67"/>
      <c r="AF32" s="68"/>
      <c r="AG32" s="66"/>
      <c r="AH32" s="67"/>
      <c r="AI32" s="69"/>
      <c r="AJ32" s="70"/>
      <c r="AK32" s="71"/>
      <c r="AL32" s="70"/>
      <c r="AM32" s="70"/>
      <c r="AN32" s="70"/>
      <c r="AO32" s="42"/>
      <c r="AP32" s="99"/>
    </row>
    <row r="33" spans="1:42" ht="15" customHeight="1">
      <c r="A33" s="46"/>
      <c r="B33" s="75"/>
      <c r="C33" s="76"/>
      <c r="D33" s="77"/>
      <c r="E33" s="76"/>
      <c r="F33" s="91"/>
      <c r="G33" s="120"/>
      <c r="H33" s="120"/>
      <c r="I33" s="120"/>
      <c r="J33" s="120"/>
      <c r="K33" s="63"/>
      <c r="L33" s="64"/>
      <c r="M33" s="65"/>
      <c r="N33" s="63"/>
      <c r="O33" s="64"/>
      <c r="P33" s="65"/>
      <c r="Q33" s="63"/>
      <c r="R33" s="64"/>
      <c r="S33" s="65"/>
      <c r="T33" s="63"/>
      <c r="U33" s="64"/>
      <c r="V33" s="65"/>
      <c r="W33" s="63"/>
      <c r="X33" s="64"/>
      <c r="Y33" s="65"/>
      <c r="Z33" s="63"/>
      <c r="AA33" s="66"/>
      <c r="AB33" s="67"/>
      <c r="AC33" s="68"/>
      <c r="AD33" s="66"/>
      <c r="AE33" s="67"/>
      <c r="AF33" s="68"/>
      <c r="AG33" s="66"/>
      <c r="AH33" s="67"/>
      <c r="AI33" s="69"/>
      <c r="AJ33" s="70"/>
      <c r="AK33" s="71"/>
      <c r="AL33" s="70"/>
      <c r="AM33" s="70"/>
      <c r="AN33" s="70"/>
      <c r="AO33" s="42"/>
      <c r="AP33" s="99">
        <f>IF(ISBLANK(AO33),"",TRUNC(0.2797*(AO33*100-100)^1.35))</f>
      </c>
    </row>
    <row r="34" spans="1:42" ht="15" customHeight="1">
      <c r="A34" s="46"/>
      <c r="B34" s="72"/>
      <c r="C34" s="73"/>
      <c r="D34" s="74"/>
      <c r="E34" s="89"/>
      <c r="F34" s="91"/>
      <c r="G34" s="120"/>
      <c r="H34" s="120"/>
      <c r="I34" s="120"/>
      <c r="J34" s="120"/>
      <c r="K34" s="63"/>
      <c r="L34" s="64"/>
      <c r="M34" s="65"/>
      <c r="N34" s="63"/>
      <c r="O34" s="64"/>
      <c r="P34" s="65"/>
      <c r="Q34" s="63"/>
      <c r="R34" s="64"/>
      <c r="S34" s="65"/>
      <c r="T34" s="63"/>
      <c r="U34" s="64"/>
      <c r="V34" s="65"/>
      <c r="W34" s="63"/>
      <c r="X34" s="64"/>
      <c r="Y34" s="65"/>
      <c r="Z34" s="63"/>
      <c r="AA34" s="66"/>
      <c r="AB34" s="67"/>
      <c r="AC34" s="68"/>
      <c r="AD34" s="66"/>
      <c r="AE34" s="67"/>
      <c r="AF34" s="68"/>
      <c r="AG34" s="66"/>
      <c r="AH34" s="67"/>
      <c r="AI34" s="69"/>
      <c r="AJ34" s="70"/>
      <c r="AK34" s="71"/>
      <c r="AL34" s="70"/>
      <c r="AM34" s="70"/>
      <c r="AN34" s="70"/>
      <c r="AO34" s="42"/>
      <c r="AP34" s="99">
        <f>IF(ISBLANK(AO34),"",TRUNC(0.2797*(AO34*100-100)^1.35))</f>
      </c>
    </row>
    <row r="35" spans="1:42" ht="15" customHeight="1">
      <c r="A35" s="46"/>
      <c r="B35" s="75"/>
      <c r="C35" s="76"/>
      <c r="D35" s="77"/>
      <c r="E35" s="76"/>
      <c r="F35" s="91"/>
      <c r="G35" s="120"/>
      <c r="H35" s="120"/>
      <c r="I35" s="120"/>
      <c r="J35" s="120"/>
      <c r="K35" s="63"/>
      <c r="L35" s="64"/>
      <c r="M35" s="65"/>
      <c r="N35" s="63"/>
      <c r="O35" s="64"/>
      <c r="P35" s="65"/>
      <c r="Q35" s="63"/>
      <c r="R35" s="64"/>
      <c r="S35" s="65"/>
      <c r="T35" s="63"/>
      <c r="U35" s="64"/>
      <c r="V35" s="65"/>
      <c r="W35" s="63"/>
      <c r="X35" s="64"/>
      <c r="Y35" s="65"/>
      <c r="Z35" s="63"/>
      <c r="AA35" s="66"/>
      <c r="AB35" s="67"/>
      <c r="AC35" s="68"/>
      <c r="AD35" s="66"/>
      <c r="AE35" s="67"/>
      <c r="AF35" s="68"/>
      <c r="AG35" s="66"/>
      <c r="AH35" s="67"/>
      <c r="AI35" s="69"/>
      <c r="AJ35" s="70"/>
      <c r="AK35" s="71"/>
      <c r="AL35" s="70"/>
      <c r="AM35" s="70"/>
      <c r="AN35" s="70"/>
      <c r="AO35" s="42"/>
      <c r="AP35" s="99">
        <f>IF(ISBLANK(AO35),"",TRUNC(0.2797*(AO35*100-100)^1.35))</f>
      </c>
    </row>
    <row r="36" spans="1:42" ht="15" customHeight="1">
      <c r="A36" s="46"/>
      <c r="B36" s="72"/>
      <c r="C36" s="73"/>
      <c r="D36" s="74"/>
      <c r="E36" s="89"/>
      <c r="F36" s="91"/>
      <c r="G36" s="120"/>
      <c r="H36" s="120"/>
      <c r="I36" s="120"/>
      <c r="J36" s="120"/>
      <c r="K36" s="63"/>
      <c r="L36" s="64"/>
      <c r="M36" s="65"/>
      <c r="N36" s="63"/>
      <c r="O36" s="64"/>
      <c r="P36" s="65"/>
      <c r="Q36" s="63"/>
      <c r="R36" s="64"/>
      <c r="S36" s="65"/>
      <c r="T36" s="63"/>
      <c r="U36" s="64"/>
      <c r="V36" s="65"/>
      <c r="W36" s="63"/>
      <c r="X36" s="64"/>
      <c r="Y36" s="65"/>
      <c r="Z36" s="63"/>
      <c r="AA36" s="66"/>
      <c r="AB36" s="67"/>
      <c r="AC36" s="68"/>
      <c r="AD36" s="66"/>
      <c r="AE36" s="67"/>
      <c r="AF36" s="68"/>
      <c r="AG36" s="66"/>
      <c r="AH36" s="67"/>
      <c r="AI36" s="69"/>
      <c r="AJ36" s="70"/>
      <c r="AK36" s="71"/>
      <c r="AL36" s="70"/>
      <c r="AM36" s="70"/>
      <c r="AN36" s="70"/>
      <c r="AO36" s="42"/>
      <c r="AP36" s="99">
        <f>IF(ISBLANK(AO36),"",TRUNC(0.2797*(AO36*100-100)^1.35))</f>
      </c>
    </row>
    <row r="37" spans="1:42" ht="15" customHeight="1">
      <c r="A37" s="46"/>
      <c r="B37" s="75"/>
      <c r="C37" s="76"/>
      <c r="D37" s="77"/>
      <c r="E37" s="76"/>
      <c r="F37" s="91"/>
      <c r="G37" s="120"/>
      <c r="H37" s="120"/>
      <c r="I37" s="120"/>
      <c r="J37" s="120"/>
      <c r="K37" s="63"/>
      <c r="L37" s="64"/>
      <c r="M37" s="65"/>
      <c r="N37" s="63"/>
      <c r="O37" s="64"/>
      <c r="P37" s="65"/>
      <c r="Q37" s="63"/>
      <c r="R37" s="64"/>
      <c r="S37" s="65"/>
      <c r="T37" s="63"/>
      <c r="U37" s="64"/>
      <c r="V37" s="65"/>
      <c r="W37" s="63"/>
      <c r="X37" s="64"/>
      <c r="Y37" s="65"/>
      <c r="Z37" s="63"/>
      <c r="AA37" s="66"/>
      <c r="AB37" s="67"/>
      <c r="AC37" s="68"/>
      <c r="AD37" s="66"/>
      <c r="AE37" s="67"/>
      <c r="AF37" s="68"/>
      <c r="AG37" s="66"/>
      <c r="AH37" s="67"/>
      <c r="AI37" s="69"/>
      <c r="AJ37" s="70"/>
      <c r="AK37" s="71"/>
      <c r="AL37" s="70"/>
      <c r="AM37" s="70"/>
      <c r="AN37" s="70"/>
      <c r="AO37" s="42"/>
      <c r="AP37" s="99">
        <f>IF(ISBLANK(AO37),"",TRUNC(0.2797*(AO37*100-100)^1.35))</f>
      </c>
    </row>
  </sheetData>
  <sheetProtection/>
  <mergeCells count="13">
    <mergeCell ref="AF12:AH12"/>
    <mergeCell ref="AI12:AK12"/>
    <mergeCell ref="AL12:AN12"/>
    <mergeCell ref="A4:AP4"/>
    <mergeCell ref="A9:AP9"/>
    <mergeCell ref="K12:M12"/>
    <mergeCell ref="N12:P12"/>
    <mergeCell ref="Q12:S12"/>
    <mergeCell ref="T12:V12"/>
    <mergeCell ref="A8:AP8"/>
    <mergeCell ref="W12:Y12"/>
    <mergeCell ref="Z12:AB12"/>
    <mergeCell ref="AC12:AE12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93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Layout" workbookViewId="0" topLeftCell="A10">
      <selection activeCell="D28" sqref="D28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18.00390625" style="5" bestFit="1" customWidth="1"/>
    <col min="4" max="4" width="10.140625" style="12" bestFit="1" customWidth="1"/>
    <col min="5" max="5" width="16.57421875" style="5" customWidth="1"/>
    <col min="6" max="6" width="8.7109375" style="7" customWidth="1"/>
    <col min="7" max="9" width="8.7109375" style="6" customWidth="1"/>
    <col min="10" max="16384" width="9.140625" style="1" customWidth="1"/>
  </cols>
  <sheetData>
    <row r="1" spans="1:10" ht="22.5">
      <c r="A1" s="199" t="s">
        <v>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39"/>
      <c r="C4" s="39" t="s">
        <v>4</v>
      </c>
      <c r="D4" s="6"/>
      <c r="E4" s="8"/>
      <c r="G4" s="40"/>
      <c r="H4" s="41"/>
      <c r="I4" s="41"/>
    </row>
    <row r="5" spans="2:9" ht="18.75">
      <c r="B5" s="39"/>
      <c r="C5" s="39" t="s">
        <v>22</v>
      </c>
      <c r="D5" s="6"/>
      <c r="E5" s="8"/>
      <c r="G5" s="40"/>
      <c r="H5" s="41"/>
      <c r="I5" s="41"/>
    </row>
    <row r="6" spans="4:5" ht="18.75">
      <c r="D6" s="6"/>
      <c r="E6" s="8"/>
    </row>
    <row r="7" spans="1:10" s="9" customFormat="1" ht="18.75" customHeight="1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s="9" customFormat="1" ht="18.75" customHeight="1">
      <c r="A8" s="200" t="s">
        <v>16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10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  <c r="J9" s="44">
        <v>1.1574074074074073E-05</v>
      </c>
    </row>
    <row r="10" spans="1:10" s="9" customFormat="1" ht="29.25" customHeight="1">
      <c r="A10" s="34"/>
      <c r="B10" s="34" t="s">
        <v>5</v>
      </c>
      <c r="C10" s="34" t="s">
        <v>6</v>
      </c>
      <c r="D10" s="34" t="s">
        <v>7</v>
      </c>
      <c r="E10" s="35" t="s">
        <v>8</v>
      </c>
      <c r="F10" s="34"/>
      <c r="G10" s="34"/>
      <c r="H10" s="34"/>
      <c r="I10" s="34" t="s">
        <v>9</v>
      </c>
      <c r="J10" s="34" t="s">
        <v>10</v>
      </c>
    </row>
    <row r="11" spans="1:10" s="9" customFormat="1" ht="15" customHeight="1">
      <c r="A11" s="34"/>
      <c r="B11" s="34"/>
      <c r="C11" s="60" t="s">
        <v>17</v>
      </c>
      <c r="D11" s="34"/>
      <c r="E11" s="35"/>
      <c r="F11" s="34"/>
      <c r="G11" s="34"/>
      <c r="H11" s="34"/>
      <c r="I11" s="197"/>
      <c r="J11" s="34"/>
    </row>
    <row r="12" spans="1:10" ht="15" customHeight="1">
      <c r="A12" s="49">
        <v>1</v>
      </c>
      <c r="B12" s="102">
        <v>180</v>
      </c>
      <c r="C12" s="103" t="s">
        <v>33</v>
      </c>
      <c r="D12" s="104" t="s">
        <v>34</v>
      </c>
      <c r="E12" s="105" t="s">
        <v>28</v>
      </c>
      <c r="F12" s="37"/>
      <c r="G12" s="38"/>
      <c r="H12" s="38"/>
      <c r="I12" s="45">
        <v>0.002155902777777778</v>
      </c>
      <c r="J12" s="43">
        <f aca="true" t="shared" si="0" ref="J12:J19">IF(ISBLANK(I12),"",INT(0.08713*(305.5-(I12/$J$9))^1.85))</f>
        <v>604</v>
      </c>
    </row>
    <row r="13" spans="1:10" ht="15" customHeight="1">
      <c r="A13" s="49">
        <v>2</v>
      </c>
      <c r="B13" s="102">
        <v>184</v>
      </c>
      <c r="C13" s="103" t="s">
        <v>29</v>
      </c>
      <c r="D13" s="104" t="s">
        <v>30</v>
      </c>
      <c r="E13" s="105" t="s">
        <v>28</v>
      </c>
      <c r="F13" s="37"/>
      <c r="G13" s="38"/>
      <c r="H13" s="38"/>
      <c r="I13" s="45">
        <v>0.002268865740740741</v>
      </c>
      <c r="J13" s="43">
        <f t="shared" si="0"/>
        <v>516</v>
      </c>
    </row>
    <row r="14" spans="1:10" ht="15" customHeight="1">
      <c r="A14" s="49">
        <v>3</v>
      </c>
      <c r="B14" s="102">
        <v>195</v>
      </c>
      <c r="C14" s="103" t="s">
        <v>23</v>
      </c>
      <c r="D14" s="104" t="s">
        <v>24</v>
      </c>
      <c r="E14" s="105" t="s">
        <v>25</v>
      </c>
      <c r="F14" s="37"/>
      <c r="G14" s="38"/>
      <c r="H14" s="38"/>
      <c r="I14" s="45">
        <v>0.0022726851851851853</v>
      </c>
      <c r="J14" s="43">
        <f t="shared" si="0"/>
        <v>513</v>
      </c>
    </row>
    <row r="15" spans="1:10" ht="15" customHeight="1">
      <c r="A15" s="49">
        <v>4</v>
      </c>
      <c r="B15" s="102">
        <v>133</v>
      </c>
      <c r="C15" s="103" t="s">
        <v>49</v>
      </c>
      <c r="D15" s="104" t="s">
        <v>50</v>
      </c>
      <c r="E15" s="105" t="s">
        <v>51</v>
      </c>
      <c r="F15" s="37"/>
      <c r="G15" s="38"/>
      <c r="H15" s="38"/>
      <c r="I15" s="45">
        <v>0.002285763888888889</v>
      </c>
      <c r="J15" s="43">
        <f t="shared" si="0"/>
        <v>503</v>
      </c>
    </row>
    <row r="16" spans="1:10" ht="15" customHeight="1">
      <c r="A16" s="49">
        <v>5</v>
      </c>
      <c r="B16" s="102">
        <v>131</v>
      </c>
      <c r="C16" s="103" t="s">
        <v>54</v>
      </c>
      <c r="D16" s="104" t="s">
        <v>53</v>
      </c>
      <c r="E16" s="105" t="s">
        <v>51</v>
      </c>
      <c r="F16" s="37"/>
      <c r="G16" s="38"/>
      <c r="H16" s="38"/>
      <c r="I16" s="45">
        <v>0.0023802083333333336</v>
      </c>
      <c r="J16" s="43">
        <f t="shared" si="0"/>
        <v>435</v>
      </c>
    </row>
    <row r="17" spans="1:10" ht="15" customHeight="1">
      <c r="A17" s="49">
        <v>6</v>
      </c>
      <c r="B17" s="102">
        <v>171</v>
      </c>
      <c r="C17" s="103" t="s">
        <v>35</v>
      </c>
      <c r="D17" s="104" t="s">
        <v>36</v>
      </c>
      <c r="E17" s="105" t="s">
        <v>37</v>
      </c>
      <c r="F17" s="37"/>
      <c r="G17" s="38"/>
      <c r="H17" s="38"/>
      <c r="I17" s="45">
        <v>0.0023980324074074073</v>
      </c>
      <c r="J17" s="43">
        <f t="shared" si="0"/>
        <v>423</v>
      </c>
    </row>
    <row r="18" spans="1:10" ht="15" customHeight="1">
      <c r="A18" s="49">
        <v>7</v>
      </c>
      <c r="B18" s="102">
        <v>169</v>
      </c>
      <c r="C18" s="103" t="s">
        <v>41</v>
      </c>
      <c r="D18" s="104" t="s">
        <v>42</v>
      </c>
      <c r="E18" s="105" t="s">
        <v>40</v>
      </c>
      <c r="F18" s="37"/>
      <c r="G18" s="38"/>
      <c r="H18" s="38"/>
      <c r="I18" s="45">
        <v>0.0024473379629629632</v>
      </c>
      <c r="J18" s="43">
        <f t="shared" si="0"/>
        <v>389</v>
      </c>
    </row>
    <row r="19" spans="1:10" ht="15" customHeight="1">
      <c r="A19" s="49">
        <v>8</v>
      </c>
      <c r="B19" s="102">
        <v>170</v>
      </c>
      <c r="C19" s="103" t="s">
        <v>38</v>
      </c>
      <c r="D19" s="104" t="s">
        <v>39</v>
      </c>
      <c r="E19" s="105" t="s">
        <v>40</v>
      </c>
      <c r="F19" s="37"/>
      <c r="G19" s="38"/>
      <c r="H19" s="38"/>
      <c r="I19" s="45">
        <v>0.0024935185185185186</v>
      </c>
      <c r="J19" s="43">
        <f t="shared" si="0"/>
        <v>359</v>
      </c>
    </row>
    <row r="20" spans="1:10" ht="15" customHeight="1">
      <c r="A20" s="49"/>
      <c r="B20" s="102">
        <v>130</v>
      </c>
      <c r="C20" s="103" t="s">
        <v>55</v>
      </c>
      <c r="D20" s="104" t="s">
        <v>56</v>
      </c>
      <c r="E20" s="105" t="s">
        <v>51</v>
      </c>
      <c r="F20" s="37"/>
      <c r="G20" s="38"/>
      <c r="H20" s="38"/>
      <c r="I20" s="45" t="s">
        <v>115</v>
      </c>
      <c r="J20" s="43"/>
    </row>
    <row r="21" spans="1:10" ht="15" customHeight="1">
      <c r="A21" s="49"/>
      <c r="B21" s="102">
        <v>132</v>
      </c>
      <c r="C21" s="103" t="s">
        <v>52</v>
      </c>
      <c r="D21" s="104" t="s">
        <v>53</v>
      </c>
      <c r="E21" s="105" t="s">
        <v>51</v>
      </c>
      <c r="F21" s="37"/>
      <c r="G21" s="38"/>
      <c r="H21" s="38"/>
      <c r="I21" s="45" t="s">
        <v>115</v>
      </c>
      <c r="J21" s="43"/>
    </row>
    <row r="22" spans="1:10" ht="15" customHeight="1">
      <c r="A22" s="49"/>
      <c r="B22" s="102"/>
      <c r="C22" s="60" t="s">
        <v>18</v>
      </c>
      <c r="D22" s="104"/>
      <c r="E22" s="105"/>
      <c r="F22" s="37"/>
      <c r="G22" s="38"/>
      <c r="H22" s="38"/>
      <c r="I22" s="45"/>
      <c r="J22" s="43"/>
    </row>
    <row r="23" spans="1:10" ht="15" customHeight="1">
      <c r="A23" s="49">
        <v>1</v>
      </c>
      <c r="B23" s="102">
        <v>153</v>
      </c>
      <c r="C23" s="103" t="s">
        <v>43</v>
      </c>
      <c r="D23" s="104" t="s">
        <v>44</v>
      </c>
      <c r="E23" s="105" t="s">
        <v>45</v>
      </c>
      <c r="F23" s="37"/>
      <c r="G23" s="38"/>
      <c r="H23" s="38"/>
      <c r="I23" s="45">
        <v>0.0018623842592592596</v>
      </c>
      <c r="J23" s="43">
        <f aca="true" t="shared" si="1" ref="J23:J31">IF(ISBLANK(I23),"",INT(0.08713*(305.5-(I23/$J$9))^1.85))</f>
        <v>863</v>
      </c>
    </row>
    <row r="24" spans="1:10" ht="15" customHeight="1">
      <c r="A24" s="49">
        <v>2</v>
      </c>
      <c r="B24" s="102">
        <v>119</v>
      </c>
      <c r="C24" s="103" t="s">
        <v>57</v>
      </c>
      <c r="D24" s="104" t="s">
        <v>58</v>
      </c>
      <c r="E24" s="105" t="s">
        <v>59</v>
      </c>
      <c r="F24" s="37"/>
      <c r="G24" s="38"/>
      <c r="H24" s="38"/>
      <c r="I24" s="45">
        <v>0.002083101851851852</v>
      </c>
      <c r="J24" s="43">
        <f t="shared" si="1"/>
        <v>664</v>
      </c>
    </row>
    <row r="25" spans="1:10" ht="15" customHeight="1">
      <c r="A25" s="49">
        <v>3</v>
      </c>
      <c r="B25" s="102">
        <v>152</v>
      </c>
      <c r="C25" s="103" t="s">
        <v>46</v>
      </c>
      <c r="D25" s="104" t="s">
        <v>47</v>
      </c>
      <c r="E25" s="105" t="s">
        <v>45</v>
      </c>
      <c r="F25" s="37"/>
      <c r="G25" s="38"/>
      <c r="H25" s="38"/>
      <c r="I25" s="45">
        <v>0.002201851851851852</v>
      </c>
      <c r="J25" s="43">
        <f t="shared" si="1"/>
        <v>567</v>
      </c>
    </row>
    <row r="26" spans="1:10" ht="15" customHeight="1">
      <c r="A26" s="49">
        <v>4</v>
      </c>
      <c r="B26" s="102">
        <v>181</v>
      </c>
      <c r="C26" s="103" t="s">
        <v>31</v>
      </c>
      <c r="D26" s="104" t="s">
        <v>32</v>
      </c>
      <c r="E26" s="105" t="s">
        <v>28</v>
      </c>
      <c r="F26" s="37"/>
      <c r="G26" s="38"/>
      <c r="H26" s="38"/>
      <c r="I26" s="45">
        <v>0.002204050925925926</v>
      </c>
      <c r="J26" s="43">
        <f t="shared" si="1"/>
        <v>566</v>
      </c>
    </row>
    <row r="27" spans="1:10" ht="15" customHeight="1">
      <c r="A27" s="49">
        <v>5</v>
      </c>
      <c r="B27" s="102">
        <v>118</v>
      </c>
      <c r="C27" s="103" t="s">
        <v>61</v>
      </c>
      <c r="D27" s="104" t="s">
        <v>62</v>
      </c>
      <c r="E27" s="105" t="s">
        <v>63</v>
      </c>
      <c r="F27" s="37"/>
      <c r="G27" s="38"/>
      <c r="H27" s="38"/>
      <c r="I27" s="45">
        <v>0.0022569444444444447</v>
      </c>
      <c r="J27" s="43">
        <f t="shared" si="1"/>
        <v>525</v>
      </c>
    </row>
    <row r="28" spans="1:10" ht="15" customHeight="1">
      <c r="A28" s="49">
        <v>6</v>
      </c>
      <c r="B28" s="102">
        <v>151</v>
      </c>
      <c r="C28" s="103" t="s">
        <v>48</v>
      </c>
      <c r="D28" s="104" t="s">
        <v>47</v>
      </c>
      <c r="E28" s="105" t="s">
        <v>45</v>
      </c>
      <c r="F28" s="37"/>
      <c r="G28" s="38"/>
      <c r="H28" s="38"/>
      <c r="I28" s="45">
        <v>0.002271875</v>
      </c>
      <c r="J28" s="43">
        <f t="shared" si="1"/>
        <v>513</v>
      </c>
    </row>
    <row r="29" spans="1:10" ht="15" customHeight="1">
      <c r="A29" s="49">
        <v>7</v>
      </c>
      <c r="B29" s="102">
        <v>112</v>
      </c>
      <c r="C29" s="103" t="s">
        <v>64</v>
      </c>
      <c r="D29" s="104" t="s">
        <v>65</v>
      </c>
      <c r="E29" s="105" t="s">
        <v>66</v>
      </c>
      <c r="F29" s="37"/>
      <c r="G29" s="38"/>
      <c r="H29" s="38"/>
      <c r="I29" s="45">
        <v>0.0023155092592592593</v>
      </c>
      <c r="J29" s="43">
        <f t="shared" si="1"/>
        <v>481</v>
      </c>
    </row>
    <row r="30" spans="1:10" ht="15" customHeight="1">
      <c r="A30" s="49">
        <v>8</v>
      </c>
      <c r="B30" s="102">
        <v>185</v>
      </c>
      <c r="C30" s="103" t="s">
        <v>26</v>
      </c>
      <c r="D30" s="104" t="s">
        <v>27</v>
      </c>
      <c r="E30" s="105" t="s">
        <v>28</v>
      </c>
      <c r="F30" s="37"/>
      <c r="G30" s="38"/>
      <c r="H30" s="38"/>
      <c r="I30" s="45">
        <v>0.0023226851851851854</v>
      </c>
      <c r="J30" s="43">
        <f t="shared" si="1"/>
        <v>476</v>
      </c>
    </row>
    <row r="31" spans="1:10" ht="15" customHeight="1">
      <c r="A31" s="49">
        <v>9</v>
      </c>
      <c r="B31" s="102">
        <v>111</v>
      </c>
      <c r="C31" s="103" t="s">
        <v>70</v>
      </c>
      <c r="D31" s="104" t="s">
        <v>68</v>
      </c>
      <c r="E31" s="105" t="s">
        <v>69</v>
      </c>
      <c r="F31" s="37"/>
      <c r="G31" s="38"/>
      <c r="H31" s="38"/>
      <c r="I31" s="45">
        <v>0.002369560185185185</v>
      </c>
      <c r="J31" s="43">
        <f t="shared" si="1"/>
        <v>442</v>
      </c>
    </row>
    <row r="32" spans="1:10" ht="15" customHeight="1">
      <c r="A32" s="49"/>
      <c r="B32" s="102"/>
      <c r="C32" s="103"/>
      <c r="D32" s="104"/>
      <c r="E32" s="105"/>
      <c r="F32" s="37"/>
      <c r="G32" s="38"/>
      <c r="H32" s="38"/>
      <c r="I32" s="45"/>
      <c r="J32" s="43"/>
    </row>
    <row r="33" spans="1:10" ht="15" customHeight="1">
      <c r="A33" s="46"/>
      <c r="B33" s="72"/>
      <c r="C33" s="73"/>
      <c r="D33" s="74"/>
      <c r="E33" s="89"/>
      <c r="F33" s="37"/>
      <c r="G33" s="38"/>
      <c r="H33" s="38"/>
      <c r="I33" s="45"/>
      <c r="J33" s="43">
        <f>IF(ISBLANK(I33),"",INT(0.08713*(305.5-(I33/$J$9))^1.85))</f>
      </c>
    </row>
    <row r="34" spans="1:10" ht="15" customHeight="1">
      <c r="A34" s="46"/>
      <c r="B34" s="72"/>
      <c r="C34" s="73"/>
      <c r="D34" s="74"/>
      <c r="E34" s="89"/>
      <c r="F34" s="37"/>
      <c r="G34" s="38"/>
      <c r="H34" s="38"/>
      <c r="I34" s="45"/>
      <c r="J34" s="43">
        <f>IF(ISBLANK(I34),"",INT(0.08713*(305.5-(I34/$J$9))^1.85))</f>
      </c>
    </row>
    <row r="35" spans="1:10" ht="15" customHeight="1">
      <c r="A35" s="46"/>
      <c r="B35" s="72"/>
      <c r="C35" s="73"/>
      <c r="D35" s="74"/>
      <c r="E35" s="89"/>
      <c r="F35" s="37"/>
      <c r="G35" s="38"/>
      <c r="H35" s="38"/>
      <c r="I35" s="45"/>
      <c r="J35" s="43">
        <f>IF(ISBLANK(I35),"",INT(0.08713*(305.5-(I35/$J$9))^1.85))</f>
      </c>
    </row>
    <row r="36" spans="1:10" ht="15" customHeight="1">
      <c r="A36" s="46"/>
      <c r="B36" s="72"/>
      <c r="C36" s="73"/>
      <c r="D36" s="74"/>
      <c r="E36" s="89"/>
      <c r="F36" s="37"/>
      <c r="G36" s="38"/>
      <c r="H36" s="38"/>
      <c r="I36" s="45"/>
      <c r="J36" s="43">
        <f>IF(ISBLANK(I36),"",INT(0.08713*(305.5-(I36/$J$9))^1.85))</f>
      </c>
    </row>
    <row r="37" spans="1:10" ht="15" customHeight="1">
      <c r="A37" s="46"/>
      <c r="B37" s="72"/>
      <c r="C37" s="73"/>
      <c r="D37" s="74"/>
      <c r="E37" s="89"/>
      <c r="F37" s="37"/>
      <c r="G37" s="38"/>
      <c r="H37" s="38"/>
      <c r="I37" s="45"/>
      <c r="J37" s="43">
        <f>IF(ISBLANK(I37),"",INT(0.08713*(305.5-(I37/$J$9))^1.85))</f>
      </c>
    </row>
    <row r="38" ht="15" customHeight="1">
      <c r="J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headerFooter>
    <oddFooter>&amp;C&amp;G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6"/>
  <sheetViews>
    <sheetView tabSelected="1" view="pageLayout" workbookViewId="0" topLeftCell="A1">
      <selection activeCell="H15" sqref="H15"/>
    </sheetView>
  </sheetViews>
  <sheetFormatPr defaultColWidth="9.140625" defaultRowHeight="12.75"/>
  <cols>
    <col min="1" max="1" width="3.421875" style="166" bestFit="1" customWidth="1"/>
    <col min="2" max="2" width="4.7109375" style="196" bestFit="1" customWidth="1"/>
    <col min="3" max="3" width="17.421875" style="174" customWidth="1"/>
    <col min="4" max="4" width="8.421875" style="168" customWidth="1"/>
    <col min="5" max="5" width="20.421875" style="174" customWidth="1"/>
    <col min="6" max="6" width="6.28125" style="186" bestFit="1" customWidth="1"/>
    <col min="7" max="11" width="7.7109375" style="186" customWidth="1"/>
    <col min="12" max="12" width="8.7109375" style="169" customWidth="1"/>
    <col min="13" max="13" width="9.00390625" style="185" customWidth="1"/>
    <col min="14" max="14" width="30.421875" style="185" customWidth="1"/>
    <col min="15" max="15" width="6.00390625" style="185" customWidth="1"/>
    <col min="16" max="16" width="14.28125" style="186" customWidth="1"/>
    <col min="17" max="17" width="8.140625" style="186" bestFit="1" customWidth="1"/>
    <col min="18" max="19" width="8.140625" style="186" customWidth="1"/>
    <col min="20" max="20" width="8.8515625" style="186" customWidth="1"/>
    <col min="21" max="21" width="5.8515625" style="186" bestFit="1" customWidth="1"/>
    <col min="22" max="22" width="8.140625" style="186" customWidth="1"/>
    <col min="23" max="23" width="8.140625" style="187" customWidth="1"/>
    <col min="24" max="24" width="8.140625" style="186" customWidth="1"/>
    <col min="25" max="25" width="8.140625" style="169" customWidth="1"/>
    <col min="26" max="26" width="8.140625" style="186" customWidth="1"/>
    <col min="27" max="16384" width="9.140625" style="186" customWidth="1"/>
  </cols>
  <sheetData>
    <row r="1" spans="1:21" s="150" customFormat="1" ht="18">
      <c r="A1" s="207" t="s">
        <v>116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48"/>
      <c r="N1" s="149"/>
      <c r="S1" s="151"/>
      <c r="U1" s="152"/>
    </row>
    <row r="2" spans="1:21" s="150" customFormat="1" ht="12.75">
      <c r="A2" s="153"/>
      <c r="B2" s="154"/>
      <c r="C2" s="154"/>
      <c r="D2" s="155"/>
      <c r="E2" s="154"/>
      <c r="F2" s="156"/>
      <c r="G2" s="153"/>
      <c r="H2" s="153"/>
      <c r="I2" s="157"/>
      <c r="J2" s="158"/>
      <c r="K2" s="153"/>
      <c r="L2" s="159"/>
      <c r="M2" s="153"/>
      <c r="S2" s="151"/>
      <c r="U2" s="152"/>
    </row>
    <row r="3" spans="1:21" s="150" customFormat="1" ht="12.75">
      <c r="A3" s="153"/>
      <c r="B3" s="154"/>
      <c r="C3" s="160" t="s">
        <v>94</v>
      </c>
      <c r="D3" s="155"/>
      <c r="E3" s="154"/>
      <c r="F3" s="156"/>
      <c r="G3" s="153"/>
      <c r="H3" s="153"/>
      <c r="I3" s="157"/>
      <c r="J3" s="158"/>
      <c r="K3" s="153"/>
      <c r="L3" s="159"/>
      <c r="M3" s="153"/>
      <c r="S3" s="151"/>
      <c r="U3" s="152"/>
    </row>
    <row r="4" spans="1:21" s="150" customFormat="1" ht="12.75">
      <c r="A4" s="153"/>
      <c r="B4" s="154"/>
      <c r="C4" s="161" t="s">
        <v>95</v>
      </c>
      <c r="D4" s="155"/>
      <c r="E4" s="154"/>
      <c r="F4" s="156"/>
      <c r="G4" s="153"/>
      <c r="H4" s="153"/>
      <c r="I4" s="157"/>
      <c r="J4" s="158"/>
      <c r="K4" s="153"/>
      <c r="L4" s="159"/>
      <c r="M4" s="153"/>
      <c r="S4" s="151"/>
      <c r="U4" s="152"/>
    </row>
    <row r="5" spans="1:21" s="150" customFormat="1" ht="15.75">
      <c r="A5" s="208" t="s">
        <v>117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163"/>
      <c r="S5" s="151"/>
      <c r="U5" s="152"/>
    </row>
    <row r="6" spans="1:21" s="150" customFormat="1" ht="15.75">
      <c r="A6" s="162"/>
      <c r="B6" s="162"/>
      <c r="C6" s="162"/>
      <c r="D6" s="164"/>
      <c r="E6" s="162"/>
      <c r="F6" s="164"/>
      <c r="G6" s="162"/>
      <c r="H6" s="162"/>
      <c r="I6" s="162"/>
      <c r="J6" s="162"/>
      <c r="K6" s="162"/>
      <c r="L6" s="165"/>
      <c r="M6" s="162"/>
      <c r="S6" s="151"/>
      <c r="U6" s="152"/>
    </row>
    <row r="7" spans="1:18" s="171" customFormat="1" ht="21" customHeight="1">
      <c r="A7" s="166"/>
      <c r="B7" s="167"/>
      <c r="C7" s="167"/>
      <c r="D7" s="168"/>
      <c r="E7" s="167"/>
      <c r="F7" s="169" t="s">
        <v>2</v>
      </c>
      <c r="G7" s="169" t="s">
        <v>96</v>
      </c>
      <c r="H7" s="169" t="s">
        <v>97</v>
      </c>
      <c r="I7" s="169" t="s">
        <v>98</v>
      </c>
      <c r="J7" s="170" t="s">
        <v>14</v>
      </c>
      <c r="K7" s="170" t="s">
        <v>99</v>
      </c>
      <c r="L7" s="170" t="s">
        <v>0</v>
      </c>
      <c r="R7" s="172"/>
    </row>
    <row r="8" spans="1:15" s="171" customFormat="1" ht="15" customHeight="1">
      <c r="A8" s="166"/>
      <c r="B8" s="173"/>
      <c r="C8" s="174"/>
      <c r="D8" s="168"/>
      <c r="E8" s="174"/>
      <c r="J8" s="175"/>
      <c r="K8" s="175"/>
      <c r="L8" s="176">
        <v>1.1574074074074073E-05</v>
      </c>
      <c r="M8" s="177"/>
      <c r="N8" s="177"/>
      <c r="O8" s="177"/>
    </row>
    <row r="9" spans="1:14" ht="15">
      <c r="A9" s="166">
        <v>1</v>
      </c>
      <c r="B9" s="178">
        <v>119</v>
      </c>
      <c r="C9" s="179" t="s">
        <v>57</v>
      </c>
      <c r="D9" s="180" t="s">
        <v>58</v>
      </c>
      <c r="E9" s="181" t="s">
        <v>59</v>
      </c>
      <c r="F9" s="182">
        <v>7.43</v>
      </c>
      <c r="G9" s="182">
        <v>7.02</v>
      </c>
      <c r="H9" s="182">
        <v>15.6</v>
      </c>
      <c r="I9" s="182">
        <v>1.89</v>
      </c>
      <c r="J9" s="182">
        <v>8.68</v>
      </c>
      <c r="K9" s="182">
        <v>3.2</v>
      </c>
      <c r="L9" s="183">
        <v>0.002083101851851852</v>
      </c>
      <c r="M9" s="184">
        <f>M12</f>
        <v>4974</v>
      </c>
      <c r="N9" s="179" t="s">
        <v>100</v>
      </c>
    </row>
    <row r="10" spans="2:14" ht="15">
      <c r="B10" s="178"/>
      <c r="C10" s="179"/>
      <c r="D10" s="180"/>
      <c r="E10" s="181"/>
      <c r="F10" s="171"/>
      <c r="G10" s="188"/>
      <c r="H10" s="188"/>
      <c r="I10" s="188"/>
      <c r="J10" s="188"/>
      <c r="K10" s="188"/>
      <c r="L10" s="189"/>
      <c r="M10" s="184">
        <f>M12</f>
        <v>4974</v>
      </c>
      <c r="N10" s="179"/>
    </row>
    <row r="11" spans="2:14" ht="15">
      <c r="B11" s="178"/>
      <c r="C11" s="179"/>
      <c r="D11" s="180"/>
      <c r="E11" s="181"/>
      <c r="F11" s="171">
        <f>IF(ISBLANK(F9),"",TRUNC(58.015*(11.5-F9)^1.81))</f>
        <v>736</v>
      </c>
      <c r="G11" s="171">
        <f>IF(ISBLANK(G9),"",TRUNC(0.14354*(G9*100-220)^1.4))</f>
        <v>818</v>
      </c>
      <c r="H11" s="171">
        <f>IF(ISBLANK(H9),"",TRUNC(51.39*(H9-1.5)^1.05))</f>
        <v>827</v>
      </c>
      <c r="I11" s="171">
        <f>IF(ISBLANK(I9),"",TRUNC(0.8465*(I9*100-75)^1.42))</f>
        <v>705</v>
      </c>
      <c r="J11" s="171">
        <f>IF(ISBLANK(J9),"",TRUNC(20.5173*(15.5-J9)^1.92))</f>
        <v>818</v>
      </c>
      <c r="K11" s="171">
        <f>IF(ISBLANK(K9),"",TRUNC(0.2797*(K9*100-100)^1.35))</f>
        <v>406</v>
      </c>
      <c r="L11" s="190">
        <f>IF(ISBLANK(L9),"",INT(0.08713*(305.5-(L9/$L$8))^1.85))</f>
        <v>664</v>
      </c>
      <c r="M11" s="184">
        <f>M12</f>
        <v>4974</v>
      </c>
      <c r="N11" s="179"/>
    </row>
    <row r="12" spans="2:14" ht="15">
      <c r="B12" s="178"/>
      <c r="C12" s="179"/>
      <c r="D12" s="180"/>
      <c r="E12" s="181"/>
      <c r="F12" s="191"/>
      <c r="G12" s="191">
        <f>F11+G11</f>
        <v>1554</v>
      </c>
      <c r="H12" s="191">
        <f>G12+H11</f>
        <v>2381</v>
      </c>
      <c r="I12" s="191">
        <f>H12+I11</f>
        <v>3086</v>
      </c>
      <c r="J12" s="191">
        <f>I12+J11</f>
        <v>3904</v>
      </c>
      <c r="K12" s="191">
        <f>J12+K11</f>
        <v>4310</v>
      </c>
      <c r="L12" s="191">
        <f>K12+L11</f>
        <v>4974</v>
      </c>
      <c r="M12" s="192">
        <f>SUM(F11:L11)</f>
        <v>4974</v>
      </c>
      <c r="N12" s="179"/>
    </row>
    <row r="13" spans="2:14" ht="15">
      <c r="B13" s="178"/>
      <c r="C13" s="179"/>
      <c r="D13" s="180"/>
      <c r="E13" s="181"/>
      <c r="F13" s="191"/>
      <c r="G13" s="191"/>
      <c r="H13" s="191"/>
      <c r="I13" s="191"/>
      <c r="J13" s="191"/>
      <c r="K13" s="193"/>
      <c r="L13" s="191"/>
      <c r="M13" s="193">
        <f>M12</f>
        <v>4974</v>
      </c>
      <c r="N13" s="179"/>
    </row>
    <row r="14" spans="1:14" ht="15">
      <c r="A14" s="166">
        <v>2</v>
      </c>
      <c r="B14" s="178">
        <v>118</v>
      </c>
      <c r="C14" s="179" t="s">
        <v>61</v>
      </c>
      <c r="D14" s="180" t="s">
        <v>62</v>
      </c>
      <c r="E14" s="181" t="s">
        <v>63</v>
      </c>
      <c r="F14" s="182">
        <v>7.35</v>
      </c>
      <c r="G14" s="182">
        <v>6.56</v>
      </c>
      <c r="H14" s="182">
        <v>14.8</v>
      </c>
      <c r="I14" s="182">
        <v>1.74</v>
      </c>
      <c r="J14" s="182">
        <v>9.26</v>
      </c>
      <c r="K14" s="182">
        <v>2.5</v>
      </c>
      <c r="L14" s="183">
        <v>0.0022569444444444447</v>
      </c>
      <c r="M14" s="184">
        <f>M17</f>
        <v>4284</v>
      </c>
      <c r="N14" s="179" t="s">
        <v>101</v>
      </c>
    </row>
    <row r="15" spans="2:14" ht="15">
      <c r="B15" s="178"/>
      <c r="C15" s="179"/>
      <c r="D15" s="180"/>
      <c r="E15" s="181"/>
      <c r="F15" s="171"/>
      <c r="G15" s="188"/>
      <c r="H15" s="188"/>
      <c r="I15" s="188"/>
      <c r="J15" s="188"/>
      <c r="K15" s="188"/>
      <c r="L15" s="189"/>
      <c r="M15" s="184">
        <f>M17</f>
        <v>4284</v>
      </c>
      <c r="N15" s="179"/>
    </row>
    <row r="16" spans="2:14" ht="15">
      <c r="B16" s="178"/>
      <c r="C16" s="179"/>
      <c r="D16" s="180"/>
      <c r="E16" s="181"/>
      <c r="F16" s="171">
        <f>IF(ISBLANK(F14),"",TRUNC(58.015*(11.5-F14)^1.81))</f>
        <v>762</v>
      </c>
      <c r="G16" s="171">
        <f>IF(ISBLANK(G14),"",TRUNC(0.14354*(G14*100-220)^1.4))</f>
        <v>711</v>
      </c>
      <c r="H16" s="171">
        <f>IF(ISBLANK(H14),"",TRUNC(51.39*(H14-1.5)^1.05))</f>
        <v>777</v>
      </c>
      <c r="I16" s="171">
        <f>IF(ISBLANK(I14),"",TRUNC(0.8465*(I14*100-75)^1.42))</f>
        <v>577</v>
      </c>
      <c r="J16" s="171">
        <f>IF(ISBLANK(J14),"",TRUNC(20.5173*(15.5-J14)^1.92))</f>
        <v>690</v>
      </c>
      <c r="K16" s="171">
        <f>IF(ISBLANK(K14),"",TRUNC(0.2797*(K14*100-100)^1.35))</f>
        <v>242</v>
      </c>
      <c r="L16" s="190">
        <f>IF(ISBLANK(L14),"",INT(0.08713*(305.5-(L14/$L$8))^1.85))</f>
        <v>525</v>
      </c>
      <c r="M16" s="184">
        <f>M17</f>
        <v>4284</v>
      </c>
      <c r="N16" s="179"/>
    </row>
    <row r="17" spans="2:14" ht="15">
      <c r="B17" s="178"/>
      <c r="C17" s="179"/>
      <c r="D17" s="180"/>
      <c r="E17" s="181"/>
      <c r="F17" s="191"/>
      <c r="G17" s="191">
        <f>F16+G16</f>
        <v>1473</v>
      </c>
      <c r="H17" s="191">
        <f>G17+H16</f>
        <v>2250</v>
      </c>
      <c r="I17" s="191">
        <f>H17+I16</f>
        <v>2827</v>
      </c>
      <c r="J17" s="191">
        <f>I17+J16</f>
        <v>3517</v>
      </c>
      <c r="K17" s="191">
        <f>J17+K16</f>
        <v>3759</v>
      </c>
      <c r="L17" s="191">
        <f>K17+L16</f>
        <v>4284</v>
      </c>
      <c r="M17" s="192">
        <f>SUM(F16:L16)</f>
        <v>4284</v>
      </c>
      <c r="N17" s="179"/>
    </row>
    <row r="18" spans="2:14" ht="15">
      <c r="B18" s="178"/>
      <c r="C18" s="179"/>
      <c r="D18" s="180"/>
      <c r="E18" s="181"/>
      <c r="F18" s="191"/>
      <c r="G18" s="191"/>
      <c r="H18" s="191"/>
      <c r="I18" s="191"/>
      <c r="J18" s="191"/>
      <c r="K18" s="193"/>
      <c r="L18" s="191"/>
      <c r="M18" s="193">
        <f>M17</f>
        <v>4284</v>
      </c>
      <c r="N18" s="179"/>
    </row>
    <row r="19" spans="1:14" ht="15">
      <c r="A19" s="166">
        <v>3</v>
      </c>
      <c r="B19" s="178">
        <v>181</v>
      </c>
      <c r="C19" s="179" t="s">
        <v>31</v>
      </c>
      <c r="D19" s="180" t="s">
        <v>32</v>
      </c>
      <c r="E19" s="181" t="s">
        <v>28</v>
      </c>
      <c r="F19" s="182">
        <v>7.43</v>
      </c>
      <c r="G19" s="182">
        <v>6.2</v>
      </c>
      <c r="H19" s="182">
        <v>10.72</v>
      </c>
      <c r="I19" s="182">
        <v>1.71</v>
      </c>
      <c r="J19" s="182">
        <v>9.15</v>
      </c>
      <c r="K19" s="182">
        <v>3.1</v>
      </c>
      <c r="L19" s="183">
        <v>0.002204050925925926</v>
      </c>
      <c r="M19" s="184">
        <f>M22</f>
        <v>4107</v>
      </c>
      <c r="N19" s="179" t="s">
        <v>102</v>
      </c>
    </row>
    <row r="20" spans="1:14" ht="15">
      <c r="A20" s="194"/>
      <c r="B20" s="178"/>
      <c r="C20" s="179"/>
      <c r="D20" s="180"/>
      <c r="E20" s="181"/>
      <c r="F20" s="171"/>
      <c r="G20" s="188"/>
      <c r="H20" s="188"/>
      <c r="I20" s="188"/>
      <c r="J20" s="188"/>
      <c r="K20" s="188"/>
      <c r="L20" s="189"/>
      <c r="M20" s="184">
        <f>M22</f>
        <v>4107</v>
      </c>
      <c r="N20" s="179"/>
    </row>
    <row r="21" spans="2:14" ht="15">
      <c r="B21" s="178"/>
      <c r="C21" s="179"/>
      <c r="D21" s="180"/>
      <c r="E21" s="181"/>
      <c r="F21" s="171">
        <f>IF(ISBLANK(F19),"",TRUNC(58.015*(11.5-F19)^1.81))</f>
        <v>736</v>
      </c>
      <c r="G21" s="171">
        <f>IF(ISBLANK(G19),"",TRUNC(0.14354*(G19*100-220)^1.4))</f>
        <v>630</v>
      </c>
      <c r="H21" s="171">
        <f>IF(ISBLANK(H19),"",TRUNC(51.39*(H19-1.5)^1.05))</f>
        <v>529</v>
      </c>
      <c r="I21" s="171">
        <f>IF(ISBLANK(I19),"",TRUNC(0.8465*(I19*100-75)^1.42))</f>
        <v>552</v>
      </c>
      <c r="J21" s="171">
        <f>IF(ISBLANK(J19),"",TRUNC(20.5173*(15.5-J19)^1.92))</f>
        <v>713</v>
      </c>
      <c r="K21" s="171">
        <f>IF(ISBLANK(K19),"",TRUNC(0.2797*(K19*100-100)^1.35))</f>
        <v>381</v>
      </c>
      <c r="L21" s="190">
        <f>IF(ISBLANK(L19),"",INT(0.08713*(305.5-(L19/$L$8))^1.85))</f>
        <v>566</v>
      </c>
      <c r="M21" s="184">
        <f>M22</f>
        <v>4107</v>
      </c>
      <c r="N21" s="179"/>
    </row>
    <row r="22" spans="2:14" ht="15">
      <c r="B22" s="178"/>
      <c r="C22" s="179"/>
      <c r="D22" s="180"/>
      <c r="E22" s="181"/>
      <c r="F22" s="191"/>
      <c r="G22" s="191">
        <f>F21+G21</f>
        <v>1366</v>
      </c>
      <c r="H22" s="191">
        <f>G22+H21</f>
        <v>1895</v>
      </c>
      <c r="I22" s="191">
        <f>H22+I21</f>
        <v>2447</v>
      </c>
      <c r="J22" s="191">
        <f>I22+J21</f>
        <v>3160</v>
      </c>
      <c r="K22" s="191">
        <f>J22+K21</f>
        <v>3541</v>
      </c>
      <c r="L22" s="191">
        <f>K22+L21</f>
        <v>4107</v>
      </c>
      <c r="M22" s="192">
        <f>SUM(F21:L21)</f>
        <v>4107</v>
      </c>
      <c r="N22" s="179"/>
    </row>
    <row r="23" spans="2:14" ht="15">
      <c r="B23" s="178"/>
      <c r="C23" s="179"/>
      <c r="D23" s="180"/>
      <c r="E23" s="181"/>
      <c r="F23" s="191"/>
      <c r="G23" s="191"/>
      <c r="H23" s="191"/>
      <c r="I23" s="191"/>
      <c r="J23" s="191"/>
      <c r="K23" s="193"/>
      <c r="L23" s="191"/>
      <c r="M23" s="193">
        <f>M22</f>
        <v>4107</v>
      </c>
      <c r="N23" s="179"/>
    </row>
    <row r="24" spans="1:14" ht="15">
      <c r="A24" s="166">
        <v>4</v>
      </c>
      <c r="B24" s="178">
        <v>153</v>
      </c>
      <c r="C24" s="179" t="s">
        <v>43</v>
      </c>
      <c r="D24" s="180" t="s">
        <v>44</v>
      </c>
      <c r="E24" s="181" t="s">
        <v>45</v>
      </c>
      <c r="F24" s="182">
        <v>7.96</v>
      </c>
      <c r="G24" s="182">
        <v>6.08</v>
      </c>
      <c r="H24" s="182">
        <v>9.15</v>
      </c>
      <c r="I24" s="182">
        <v>1.77</v>
      </c>
      <c r="J24" s="182">
        <v>9.33</v>
      </c>
      <c r="K24" s="182">
        <v>2.3</v>
      </c>
      <c r="L24" s="183">
        <v>0.0018623842592592596</v>
      </c>
      <c r="M24" s="184">
        <f>M27</f>
        <v>3949</v>
      </c>
      <c r="N24" s="179" t="s">
        <v>103</v>
      </c>
    </row>
    <row r="25" spans="2:14" ht="15">
      <c r="B25" s="178"/>
      <c r="C25" s="179"/>
      <c r="D25" s="180"/>
      <c r="E25" s="181"/>
      <c r="F25" s="171"/>
      <c r="G25" s="188"/>
      <c r="H25" s="188"/>
      <c r="I25" s="188"/>
      <c r="J25" s="188"/>
      <c r="K25" s="188"/>
      <c r="L25" s="189"/>
      <c r="M25" s="184">
        <f>M27</f>
        <v>3949</v>
      </c>
      <c r="N25" s="179"/>
    </row>
    <row r="26" spans="2:14" ht="15">
      <c r="B26" s="178"/>
      <c r="C26" s="179"/>
      <c r="D26" s="180"/>
      <c r="E26" s="181"/>
      <c r="F26" s="171">
        <f>IF(ISBLANK(F24),"",TRUNC(58.015*(11.5-F24)^1.81))</f>
        <v>571</v>
      </c>
      <c r="G26" s="171">
        <f>IF(ISBLANK(G24),"",TRUNC(0.14354*(G24*100-220)^1.4))</f>
        <v>604</v>
      </c>
      <c r="H26" s="171">
        <f>IF(ISBLANK(H24),"",TRUNC(51.39*(H24-1.5)^1.05))</f>
        <v>435</v>
      </c>
      <c r="I26" s="171">
        <f>IF(ISBLANK(I24),"",TRUNC(0.8465*(I24*100-75)^1.42))</f>
        <v>602</v>
      </c>
      <c r="J26" s="171">
        <f>IF(ISBLANK(J24),"",TRUNC(20.5173*(15.5-J24)^1.92))</f>
        <v>675</v>
      </c>
      <c r="K26" s="171">
        <f>IF(ISBLANK(K24),"",TRUNC(0.2797*(K24*100-100)^1.35))</f>
        <v>199</v>
      </c>
      <c r="L26" s="190">
        <f>IF(ISBLANK(L24),"",INT(0.08713*(305.5-(L24/$L$8))^1.85))</f>
        <v>863</v>
      </c>
      <c r="M26" s="184">
        <f>M27</f>
        <v>3949</v>
      </c>
      <c r="N26" s="179"/>
    </row>
    <row r="27" spans="2:14" ht="15">
      <c r="B27" s="178"/>
      <c r="C27" s="179"/>
      <c r="D27" s="180"/>
      <c r="E27" s="181"/>
      <c r="F27" s="191"/>
      <c r="G27" s="191">
        <f>F26+G26</f>
        <v>1175</v>
      </c>
      <c r="H27" s="191">
        <f>G27+H26</f>
        <v>1610</v>
      </c>
      <c r="I27" s="191">
        <f>H27+I26</f>
        <v>2212</v>
      </c>
      <c r="J27" s="191">
        <f>I27+J26</f>
        <v>2887</v>
      </c>
      <c r="K27" s="191">
        <f>J27+K26</f>
        <v>3086</v>
      </c>
      <c r="L27" s="191">
        <f>K27+L26</f>
        <v>3949</v>
      </c>
      <c r="M27" s="192">
        <f>SUM(F26:L26)</f>
        <v>3949</v>
      </c>
      <c r="N27" s="179"/>
    </row>
    <row r="28" spans="2:14" ht="15">
      <c r="B28" s="178"/>
      <c r="C28" s="179"/>
      <c r="D28" s="180"/>
      <c r="E28" s="181"/>
      <c r="F28" s="191"/>
      <c r="G28" s="191"/>
      <c r="H28" s="191"/>
      <c r="I28" s="191"/>
      <c r="J28" s="191"/>
      <c r="K28" s="193"/>
      <c r="L28" s="191"/>
      <c r="M28" s="193">
        <f>M27</f>
        <v>3949</v>
      </c>
      <c r="N28" s="179"/>
    </row>
    <row r="29" spans="1:16" ht="15" customHeight="1">
      <c r="A29" s="166">
        <v>5</v>
      </c>
      <c r="B29" s="178">
        <v>152</v>
      </c>
      <c r="C29" s="179" t="s">
        <v>46</v>
      </c>
      <c r="D29" s="180" t="s">
        <v>47</v>
      </c>
      <c r="E29" s="181" t="s">
        <v>45</v>
      </c>
      <c r="F29" s="182">
        <v>7.83</v>
      </c>
      <c r="G29" s="182">
        <v>6.1</v>
      </c>
      <c r="H29" s="182">
        <v>10.11</v>
      </c>
      <c r="I29" s="182">
        <v>1.8</v>
      </c>
      <c r="J29" s="182">
        <v>8.81</v>
      </c>
      <c r="K29" s="182">
        <v>2.5</v>
      </c>
      <c r="L29" s="183">
        <v>0.002201851851851852</v>
      </c>
      <c r="M29" s="184">
        <f>M32</f>
        <v>3934</v>
      </c>
      <c r="N29" s="179" t="s">
        <v>103</v>
      </c>
      <c r="P29" s="195"/>
    </row>
    <row r="30" spans="2:14" ht="15" customHeight="1">
      <c r="B30" s="178"/>
      <c r="C30" s="179"/>
      <c r="D30" s="180"/>
      <c r="E30" s="181"/>
      <c r="F30" s="171"/>
      <c r="G30" s="188"/>
      <c r="H30" s="188"/>
      <c r="I30" s="188"/>
      <c r="J30" s="188"/>
      <c r="K30" s="188"/>
      <c r="L30" s="189"/>
      <c r="M30" s="184">
        <f>M32</f>
        <v>3934</v>
      </c>
      <c r="N30" s="179"/>
    </row>
    <row r="31" spans="2:14" ht="15" customHeight="1">
      <c r="B31" s="178"/>
      <c r="C31" s="179"/>
      <c r="D31" s="180"/>
      <c r="E31" s="181"/>
      <c r="F31" s="171">
        <f>IF(ISBLANK(F29),"",TRUNC(58.015*(11.5-F29)^1.81))</f>
        <v>610</v>
      </c>
      <c r="G31" s="171">
        <f>IF(ISBLANK(G29),"",TRUNC(0.14354*(G29*100-220)^1.4))</f>
        <v>608</v>
      </c>
      <c r="H31" s="171">
        <f>IF(ISBLANK(H29),"",TRUNC(51.39*(H29-1.5)^1.05))</f>
        <v>492</v>
      </c>
      <c r="I31" s="171">
        <f>IF(ISBLANK(I29),"",TRUNC(0.8465*(I29*100-75)^1.42))</f>
        <v>627</v>
      </c>
      <c r="J31" s="171">
        <f>IF(ISBLANK(J29),"",TRUNC(20.5173*(15.5-J29)^1.92))</f>
        <v>788</v>
      </c>
      <c r="K31" s="171">
        <f>IF(ISBLANK(K29),"",TRUNC(0.2797*(K29*100-100)^1.35))</f>
        <v>242</v>
      </c>
      <c r="L31" s="190">
        <f>IF(ISBLANK(L29),"",INT(0.08713*(305.5-(L29/$L$8))^1.85))</f>
        <v>567</v>
      </c>
      <c r="M31" s="184">
        <f>M32</f>
        <v>3934</v>
      </c>
      <c r="N31" s="179"/>
    </row>
    <row r="32" spans="2:14" ht="15" customHeight="1">
      <c r="B32" s="178"/>
      <c r="C32" s="179"/>
      <c r="D32" s="180"/>
      <c r="E32" s="181"/>
      <c r="F32" s="191"/>
      <c r="G32" s="191">
        <f>F31+G31</f>
        <v>1218</v>
      </c>
      <c r="H32" s="191">
        <f>G32+H31</f>
        <v>1710</v>
      </c>
      <c r="I32" s="191">
        <f>H32+I31</f>
        <v>2337</v>
      </c>
      <c r="J32" s="191">
        <f>I32+J31</f>
        <v>3125</v>
      </c>
      <c r="K32" s="191">
        <f>J32+K31</f>
        <v>3367</v>
      </c>
      <c r="L32" s="191">
        <f>K32+L31</f>
        <v>3934</v>
      </c>
      <c r="M32" s="192">
        <f>SUM(F31:L31)</f>
        <v>3934</v>
      </c>
      <c r="N32" s="179"/>
    </row>
    <row r="33" spans="2:14" ht="15" customHeight="1">
      <c r="B33" s="178"/>
      <c r="C33" s="179"/>
      <c r="D33" s="180"/>
      <c r="E33" s="181"/>
      <c r="F33" s="191"/>
      <c r="G33" s="191"/>
      <c r="H33" s="191"/>
      <c r="I33" s="191"/>
      <c r="J33" s="191"/>
      <c r="K33" s="193"/>
      <c r="L33" s="191"/>
      <c r="M33" s="193">
        <f>M32</f>
        <v>3934</v>
      </c>
      <c r="N33" s="179"/>
    </row>
    <row r="34" spans="1:16" ht="15" customHeight="1">
      <c r="A34" s="166">
        <v>6</v>
      </c>
      <c r="B34" s="178">
        <v>185</v>
      </c>
      <c r="C34" s="179" t="s">
        <v>26</v>
      </c>
      <c r="D34" s="180" t="s">
        <v>27</v>
      </c>
      <c r="E34" s="181" t="s">
        <v>28</v>
      </c>
      <c r="F34" s="182">
        <v>7.88</v>
      </c>
      <c r="G34" s="182">
        <v>5.67</v>
      </c>
      <c r="H34" s="182">
        <v>12.31</v>
      </c>
      <c r="I34" s="182">
        <v>1.8</v>
      </c>
      <c r="J34" s="182">
        <v>9.04</v>
      </c>
      <c r="K34" s="182">
        <v>2.9</v>
      </c>
      <c r="L34" s="183">
        <v>0.0023226851851851854</v>
      </c>
      <c r="M34" s="184">
        <f>M37</f>
        <v>3909</v>
      </c>
      <c r="N34" s="179" t="s">
        <v>102</v>
      </c>
      <c r="O34" s="184"/>
      <c r="P34" s="195"/>
    </row>
    <row r="35" spans="1:15" ht="15" customHeight="1">
      <c r="A35" s="194"/>
      <c r="B35" s="178"/>
      <c r="C35" s="179"/>
      <c r="D35" s="180"/>
      <c r="E35" s="181"/>
      <c r="F35" s="171"/>
      <c r="G35" s="188"/>
      <c r="H35" s="188"/>
      <c r="I35" s="188"/>
      <c r="J35" s="188"/>
      <c r="K35" s="188"/>
      <c r="L35" s="189"/>
      <c r="M35" s="184">
        <f>M37</f>
        <v>3909</v>
      </c>
      <c r="N35" s="179"/>
      <c r="O35" s="184"/>
    </row>
    <row r="36" spans="2:15" ht="15" customHeight="1">
      <c r="B36" s="178"/>
      <c r="C36" s="179"/>
      <c r="D36" s="180"/>
      <c r="E36" s="181"/>
      <c r="F36" s="171">
        <f>IF(ISBLANK(F34),"",TRUNC(58.015*(11.5-F34)^1.81))</f>
        <v>595</v>
      </c>
      <c r="G36" s="171">
        <f>IF(ISBLANK(G34),"",TRUNC(0.14354*(G34*100-220)^1.4))</f>
        <v>516</v>
      </c>
      <c r="H36" s="171">
        <f>IF(ISBLANK(H34),"",TRUNC(51.39*(H34-1.5)^1.05))</f>
        <v>625</v>
      </c>
      <c r="I36" s="171">
        <f>IF(ISBLANK(I34),"",TRUNC(0.8465*(I34*100-75)^1.42))</f>
        <v>627</v>
      </c>
      <c r="J36" s="171">
        <f>IF(ISBLANK(J34),"",TRUNC(20.5173*(15.5-J34)^1.92))</f>
        <v>737</v>
      </c>
      <c r="K36" s="171">
        <f>IF(ISBLANK(K34),"",TRUNC(0.2797*(K34*100-100)^1.35))</f>
        <v>333</v>
      </c>
      <c r="L36" s="190">
        <f>IF(ISBLANK(L34),"",INT(0.08713*(305.5-(L34/$L$8))^1.85))</f>
        <v>476</v>
      </c>
      <c r="M36" s="184">
        <f>M37</f>
        <v>3909</v>
      </c>
      <c r="N36" s="179"/>
      <c r="O36" s="184"/>
    </row>
    <row r="37" spans="2:15" ht="15" customHeight="1">
      <c r="B37" s="178"/>
      <c r="C37" s="179"/>
      <c r="D37" s="180"/>
      <c r="E37" s="181"/>
      <c r="F37" s="191"/>
      <c r="G37" s="191">
        <f>F36+G36</f>
        <v>1111</v>
      </c>
      <c r="H37" s="191">
        <f>G37+H36</f>
        <v>1736</v>
      </c>
      <c r="I37" s="191">
        <f>H37+I36</f>
        <v>2363</v>
      </c>
      <c r="J37" s="191">
        <f>I37+J36</f>
        <v>3100</v>
      </c>
      <c r="K37" s="191">
        <f>J37+K36</f>
        <v>3433</v>
      </c>
      <c r="L37" s="191">
        <f>K37+L36</f>
        <v>3909</v>
      </c>
      <c r="M37" s="192">
        <f>SUM(F36:L36)</f>
        <v>3909</v>
      </c>
      <c r="N37" s="179"/>
      <c r="O37" s="192"/>
    </row>
    <row r="38" spans="2:15" ht="15" customHeight="1">
      <c r="B38" s="178"/>
      <c r="C38" s="179"/>
      <c r="D38" s="180"/>
      <c r="E38" s="181"/>
      <c r="F38" s="191"/>
      <c r="G38" s="191"/>
      <c r="H38" s="191"/>
      <c r="I38" s="191"/>
      <c r="J38" s="191"/>
      <c r="K38" s="193"/>
      <c r="L38" s="191"/>
      <c r="M38" s="193">
        <f>M37</f>
        <v>3909</v>
      </c>
      <c r="N38" s="179"/>
      <c r="O38" s="193"/>
    </row>
    <row r="39" spans="1:14" ht="15">
      <c r="A39" s="166">
        <v>7</v>
      </c>
      <c r="B39" s="178">
        <v>112</v>
      </c>
      <c r="C39" s="179" t="s">
        <v>64</v>
      </c>
      <c r="D39" s="180" t="s">
        <v>65</v>
      </c>
      <c r="E39" s="181" t="s">
        <v>66</v>
      </c>
      <c r="F39" s="182">
        <v>7.92</v>
      </c>
      <c r="G39" s="182">
        <v>5.44</v>
      </c>
      <c r="H39" s="182">
        <v>11.42</v>
      </c>
      <c r="I39" s="182">
        <v>1.71</v>
      </c>
      <c r="J39" s="182">
        <v>9.39</v>
      </c>
      <c r="K39" s="182">
        <v>3.2</v>
      </c>
      <c r="L39" s="183">
        <v>0.0023155092592592593</v>
      </c>
      <c r="M39" s="184">
        <f>M42</f>
        <v>3724</v>
      </c>
      <c r="N39" s="179" t="s">
        <v>104</v>
      </c>
    </row>
    <row r="40" spans="2:14" ht="15">
      <c r="B40" s="178"/>
      <c r="C40" s="179"/>
      <c r="D40" s="180"/>
      <c r="E40" s="181"/>
      <c r="F40" s="171"/>
      <c r="G40" s="188"/>
      <c r="H40" s="188"/>
      <c r="I40" s="188"/>
      <c r="J40" s="188"/>
      <c r="K40" s="188"/>
      <c r="L40" s="189"/>
      <c r="M40" s="184">
        <f>M42</f>
        <v>3724</v>
      </c>
      <c r="N40" s="179"/>
    </row>
    <row r="41" spans="2:14" ht="15">
      <c r="B41" s="178"/>
      <c r="C41" s="179"/>
      <c r="D41" s="180"/>
      <c r="E41" s="181"/>
      <c r="F41" s="171">
        <f>IF(ISBLANK(F39),"",TRUNC(58.015*(11.5-F39)^1.81))</f>
        <v>583</v>
      </c>
      <c r="G41" s="171">
        <f>IF(ISBLANK(G39),"",TRUNC(0.14354*(G39*100-220)^1.4))</f>
        <v>469</v>
      </c>
      <c r="H41" s="171">
        <f>IF(ISBLANK(H39),"",TRUNC(51.39*(H39-1.5)^1.05))</f>
        <v>571</v>
      </c>
      <c r="I41" s="171">
        <f>IF(ISBLANK(I39),"",TRUNC(0.8465*(I39*100-75)^1.42))</f>
        <v>552</v>
      </c>
      <c r="J41" s="171">
        <f>IF(ISBLANK(J39),"",TRUNC(20.5173*(15.5-J39)^1.92))</f>
        <v>662</v>
      </c>
      <c r="K41" s="171">
        <f>IF(ISBLANK(K39),"",TRUNC(0.2797*(K39*100-100)^1.35))</f>
        <v>406</v>
      </c>
      <c r="L41" s="190">
        <f>IF(ISBLANK(L39),"",INT(0.08713*(305.5-(L39/$L$8))^1.85))</f>
        <v>481</v>
      </c>
      <c r="M41" s="184">
        <f>M42</f>
        <v>3724</v>
      </c>
      <c r="N41" s="179"/>
    </row>
    <row r="42" spans="2:14" ht="15">
      <c r="B42" s="178"/>
      <c r="C42" s="179"/>
      <c r="D42" s="180"/>
      <c r="E42" s="181"/>
      <c r="F42" s="191"/>
      <c r="G42" s="191">
        <f>F41+G41</f>
        <v>1052</v>
      </c>
      <c r="H42" s="191">
        <f>G42+H41</f>
        <v>1623</v>
      </c>
      <c r="I42" s="191">
        <f>H42+I41</f>
        <v>2175</v>
      </c>
      <c r="J42" s="191">
        <f>I42+J41</f>
        <v>2837</v>
      </c>
      <c r="K42" s="191">
        <f>J42+K41</f>
        <v>3243</v>
      </c>
      <c r="L42" s="191">
        <f>K42+L41</f>
        <v>3724</v>
      </c>
      <c r="M42" s="192">
        <f>SUM(F41:L41)</f>
        <v>3724</v>
      </c>
      <c r="N42" s="179"/>
    </row>
    <row r="43" spans="2:14" ht="15">
      <c r="B43" s="178"/>
      <c r="C43" s="179"/>
      <c r="D43" s="180"/>
      <c r="E43" s="181"/>
      <c r="F43" s="191"/>
      <c r="G43" s="191"/>
      <c r="H43" s="191"/>
      <c r="I43" s="191"/>
      <c r="J43" s="191"/>
      <c r="K43" s="193"/>
      <c r="L43" s="191"/>
      <c r="M43" s="193">
        <f>M42</f>
        <v>3724</v>
      </c>
      <c r="N43" s="179"/>
    </row>
    <row r="44" spans="1:14" ht="15">
      <c r="A44" s="166">
        <v>8</v>
      </c>
      <c r="B44" s="178">
        <v>151</v>
      </c>
      <c r="C44" s="179" t="s">
        <v>48</v>
      </c>
      <c r="D44" s="180" t="s">
        <v>47</v>
      </c>
      <c r="E44" s="181" t="s">
        <v>45</v>
      </c>
      <c r="F44" s="182">
        <v>7.81</v>
      </c>
      <c r="G44" s="182">
        <v>6.06</v>
      </c>
      <c r="H44" s="182">
        <v>8.84</v>
      </c>
      <c r="I44" s="182">
        <v>1.8</v>
      </c>
      <c r="J44" s="182">
        <v>8.76</v>
      </c>
      <c r="K44" s="182" t="s">
        <v>112</v>
      </c>
      <c r="L44" s="183">
        <v>0.002271875</v>
      </c>
      <c r="M44" s="184">
        <f>M47</f>
        <v>3572</v>
      </c>
      <c r="N44" s="179" t="s">
        <v>103</v>
      </c>
    </row>
    <row r="45" spans="2:14" ht="15">
      <c r="B45" s="178"/>
      <c r="C45" s="179"/>
      <c r="D45" s="180"/>
      <c r="E45" s="181"/>
      <c r="F45" s="171"/>
      <c r="G45" s="188"/>
      <c r="H45" s="188"/>
      <c r="I45" s="188"/>
      <c r="J45" s="188"/>
      <c r="K45" s="188"/>
      <c r="L45" s="189"/>
      <c r="M45" s="184">
        <f>M47</f>
        <v>3572</v>
      </c>
      <c r="N45" s="179"/>
    </row>
    <row r="46" spans="2:14" ht="15">
      <c r="B46" s="178"/>
      <c r="C46" s="179"/>
      <c r="D46" s="180"/>
      <c r="E46" s="181"/>
      <c r="F46" s="171">
        <f>IF(ISBLANK(F44),"",TRUNC(58.015*(11.5-F44)^1.81))</f>
        <v>616</v>
      </c>
      <c r="G46" s="171">
        <f>IF(ISBLANK(G44),"",TRUNC(0.14354*(G44*100-220)^1.4))</f>
        <v>600</v>
      </c>
      <c r="H46" s="171">
        <f>IF(ISBLANK(H44),"",TRUNC(51.39*(H44-1.5)^1.05))</f>
        <v>416</v>
      </c>
      <c r="I46" s="171">
        <f>IF(ISBLANK(I44),"",TRUNC(0.8465*(I44*100-75)^1.42))</f>
        <v>627</v>
      </c>
      <c r="J46" s="171">
        <f>IF(ISBLANK(J44),"",TRUNC(20.5173*(15.5-J44)^1.92))</f>
        <v>800</v>
      </c>
      <c r="K46" s="171">
        <v>0</v>
      </c>
      <c r="L46" s="190">
        <f>IF(ISBLANK(L44),"",INT(0.08713*(305.5-(L44/$L$8))^1.85))</f>
        <v>513</v>
      </c>
      <c r="M46" s="184">
        <f>M47</f>
        <v>3572</v>
      </c>
      <c r="N46" s="179"/>
    </row>
    <row r="47" spans="2:14" ht="15">
      <c r="B47" s="178"/>
      <c r="C47" s="179"/>
      <c r="D47" s="180"/>
      <c r="E47" s="181"/>
      <c r="F47" s="191"/>
      <c r="G47" s="191">
        <f>F46+G46</f>
        <v>1216</v>
      </c>
      <c r="H47" s="191">
        <f>G47+H46</f>
        <v>1632</v>
      </c>
      <c r="I47" s="191">
        <f>H47+I46</f>
        <v>2259</v>
      </c>
      <c r="J47" s="191">
        <f>I47+J46</f>
        <v>3059</v>
      </c>
      <c r="K47" s="191">
        <f>J47+K46</f>
        <v>3059</v>
      </c>
      <c r="L47" s="191">
        <f>K47+L46</f>
        <v>3572</v>
      </c>
      <c r="M47" s="192">
        <f>SUM(F46:L46)</f>
        <v>3572</v>
      </c>
      <c r="N47" s="179"/>
    </row>
    <row r="48" spans="2:14" ht="15">
      <c r="B48" s="178"/>
      <c r="C48" s="179"/>
      <c r="D48" s="180"/>
      <c r="E48" s="181"/>
      <c r="F48" s="191"/>
      <c r="G48" s="191"/>
      <c r="H48" s="191"/>
      <c r="I48" s="191"/>
      <c r="J48" s="191"/>
      <c r="K48" s="193"/>
      <c r="L48" s="191"/>
      <c r="M48" s="193">
        <f>M47</f>
        <v>3572</v>
      </c>
      <c r="N48" s="179"/>
    </row>
    <row r="49" spans="1:14" ht="15">
      <c r="A49" s="166">
        <v>9</v>
      </c>
      <c r="B49" s="178">
        <v>195</v>
      </c>
      <c r="C49" s="179" t="s">
        <v>23</v>
      </c>
      <c r="D49" s="180" t="s">
        <v>24</v>
      </c>
      <c r="E49" s="181" t="s">
        <v>25</v>
      </c>
      <c r="F49" s="182">
        <v>7.87</v>
      </c>
      <c r="G49" s="182">
        <v>5.57</v>
      </c>
      <c r="H49" s="182">
        <v>10.22</v>
      </c>
      <c r="I49" s="182">
        <v>1.74</v>
      </c>
      <c r="J49" s="182">
        <v>9.91</v>
      </c>
      <c r="K49" s="182">
        <v>2.6</v>
      </c>
      <c r="L49" s="183">
        <v>0.0022726851851851853</v>
      </c>
      <c r="M49" s="184">
        <f>M52</f>
        <v>3505</v>
      </c>
      <c r="N49" s="179" t="s">
        <v>105</v>
      </c>
    </row>
    <row r="50" spans="6:14" ht="15">
      <c r="F50" s="171"/>
      <c r="G50" s="188"/>
      <c r="H50" s="188"/>
      <c r="I50" s="188"/>
      <c r="J50" s="188"/>
      <c r="K50" s="188"/>
      <c r="L50" s="189"/>
      <c r="M50" s="184">
        <f>M52</f>
        <v>3505</v>
      </c>
      <c r="N50" s="179"/>
    </row>
    <row r="51" spans="6:14" ht="15">
      <c r="F51" s="171">
        <f>IF(ISBLANK(F49),"",TRUNC(58.015*(11.5-F49)^1.81))</f>
        <v>598</v>
      </c>
      <c r="G51" s="171">
        <f>IF(ISBLANK(G49),"",TRUNC(0.14354*(G49*100-220)^1.4))</f>
        <v>496</v>
      </c>
      <c r="H51" s="171">
        <f>IF(ISBLANK(H49),"",TRUNC(51.39*(H49-1.5)^1.05))</f>
        <v>499</v>
      </c>
      <c r="I51" s="171">
        <f>IF(ISBLANK(I49),"",TRUNC(0.8465*(I49*100-75)^1.42))</f>
        <v>577</v>
      </c>
      <c r="J51" s="171">
        <f>IF(ISBLANK(J49),"",TRUNC(20.5173*(15.5-J49)^1.92))</f>
        <v>558</v>
      </c>
      <c r="K51" s="171">
        <f>IF(ISBLANK(K49),"",TRUNC(0.2797*(K49*100-100)^1.35))</f>
        <v>264</v>
      </c>
      <c r="L51" s="190">
        <f>IF(ISBLANK(L49),"",INT(0.08713*(305.5-(L49/$L$8))^1.85))</f>
        <v>513</v>
      </c>
      <c r="M51" s="184">
        <f>M52</f>
        <v>3505</v>
      </c>
      <c r="N51" s="179"/>
    </row>
    <row r="52" spans="6:14" ht="15">
      <c r="F52" s="191"/>
      <c r="G52" s="191">
        <f>F51+G51</f>
        <v>1094</v>
      </c>
      <c r="H52" s="191">
        <f>G52+H51</f>
        <v>1593</v>
      </c>
      <c r="I52" s="191">
        <f>H52+I51</f>
        <v>2170</v>
      </c>
      <c r="J52" s="191">
        <f>I52+J51</f>
        <v>2728</v>
      </c>
      <c r="K52" s="191">
        <f>J52+K51</f>
        <v>2992</v>
      </c>
      <c r="L52" s="191">
        <f>K52+L51</f>
        <v>3505</v>
      </c>
      <c r="M52" s="192">
        <f>SUM(F51:L51)</f>
        <v>3505</v>
      </c>
      <c r="N52" s="179"/>
    </row>
    <row r="53" spans="6:14" ht="15">
      <c r="F53" s="191"/>
      <c r="G53" s="191"/>
      <c r="H53" s="191"/>
      <c r="I53" s="191"/>
      <c r="J53" s="191"/>
      <c r="K53" s="193"/>
      <c r="L53" s="191"/>
      <c r="M53" s="193">
        <f>M52</f>
        <v>3505</v>
      </c>
      <c r="N53" s="179"/>
    </row>
    <row r="54" spans="1:14" ht="15">
      <c r="A54" s="166">
        <v>10</v>
      </c>
      <c r="B54" s="178">
        <v>111</v>
      </c>
      <c r="C54" s="179" t="s">
        <v>70</v>
      </c>
      <c r="D54" s="180" t="s">
        <v>68</v>
      </c>
      <c r="E54" s="181" t="s">
        <v>69</v>
      </c>
      <c r="F54" s="182">
        <v>8.05</v>
      </c>
      <c r="G54" s="182">
        <v>5.6</v>
      </c>
      <c r="H54" s="182">
        <v>10.87</v>
      </c>
      <c r="I54" s="182">
        <v>1.68</v>
      </c>
      <c r="J54" s="182">
        <v>10.04</v>
      </c>
      <c r="K54" s="182">
        <v>3</v>
      </c>
      <c r="L54" s="183">
        <v>0.002369560185185185</v>
      </c>
      <c r="M54" s="184">
        <f>M57</f>
        <v>3445</v>
      </c>
      <c r="N54" s="179" t="s">
        <v>107</v>
      </c>
    </row>
    <row r="55" spans="1:14" ht="15">
      <c r="A55" s="194"/>
      <c r="B55" s="178"/>
      <c r="C55" s="179"/>
      <c r="D55" s="180"/>
      <c r="E55" s="181"/>
      <c r="F55" s="171"/>
      <c r="G55" s="188"/>
      <c r="H55" s="188"/>
      <c r="I55" s="188"/>
      <c r="J55" s="188"/>
      <c r="K55" s="188"/>
      <c r="L55" s="189"/>
      <c r="M55" s="184">
        <f>M57</f>
        <v>3445</v>
      </c>
      <c r="N55" s="179"/>
    </row>
    <row r="56" spans="2:14" ht="15">
      <c r="B56" s="178"/>
      <c r="C56" s="179"/>
      <c r="D56" s="180"/>
      <c r="E56" s="181"/>
      <c r="F56" s="171">
        <f>IF(ISBLANK(F54),"",TRUNC(58.015*(11.5-F54)^1.81))</f>
        <v>545</v>
      </c>
      <c r="G56" s="171">
        <f>IF(ISBLANK(G54),"",TRUNC(0.14354*(G54*100-220)^1.4))</f>
        <v>502</v>
      </c>
      <c r="H56" s="171">
        <f>IF(ISBLANK(H54),"",TRUNC(51.39*(H54-1.5)^1.05))</f>
        <v>538</v>
      </c>
      <c r="I56" s="171">
        <f>IF(ISBLANK(I54),"",TRUNC(0.8465*(I54*100-75)^1.42))</f>
        <v>528</v>
      </c>
      <c r="J56" s="171">
        <f>IF(ISBLANK(J54),"",TRUNC(20.5173*(15.5-J54)^1.92))</f>
        <v>533</v>
      </c>
      <c r="K56" s="171">
        <f>IF(ISBLANK(K54),"",TRUNC(0.2797*(K54*100-100)^1.35))</f>
        <v>357</v>
      </c>
      <c r="L56" s="190">
        <f>IF(ISBLANK(L54),"",INT(0.08713*(305.5-(L54/$L$8))^1.85))</f>
        <v>442</v>
      </c>
      <c r="M56" s="184">
        <f>M57</f>
        <v>3445</v>
      </c>
      <c r="N56" s="179"/>
    </row>
    <row r="57" spans="2:14" ht="15">
      <c r="B57" s="178"/>
      <c r="C57" s="179"/>
      <c r="D57" s="180"/>
      <c r="E57" s="181"/>
      <c r="F57" s="191"/>
      <c r="G57" s="191">
        <f>F56+G56</f>
        <v>1047</v>
      </c>
      <c r="H57" s="191">
        <f>G57+H56</f>
        <v>1585</v>
      </c>
      <c r="I57" s="191">
        <f>H57+I56</f>
        <v>2113</v>
      </c>
      <c r="J57" s="191">
        <f>I57+J56</f>
        <v>2646</v>
      </c>
      <c r="K57" s="191">
        <f>J57+K56</f>
        <v>3003</v>
      </c>
      <c r="L57" s="191">
        <f>K57+L56</f>
        <v>3445</v>
      </c>
      <c r="M57" s="192">
        <f>SUM(F56:L56)</f>
        <v>3445</v>
      </c>
      <c r="N57" s="179"/>
    </row>
    <row r="58" spans="2:14" ht="15">
      <c r="B58" s="178"/>
      <c r="C58" s="179"/>
      <c r="D58" s="180"/>
      <c r="E58" s="181"/>
      <c r="F58" s="191"/>
      <c r="G58" s="191"/>
      <c r="H58" s="191"/>
      <c r="I58" s="191"/>
      <c r="J58" s="191"/>
      <c r="K58" s="193"/>
      <c r="L58" s="191"/>
      <c r="M58" s="193">
        <f>M57</f>
        <v>3445</v>
      </c>
      <c r="N58" s="179"/>
    </row>
    <row r="59" spans="1:14" ht="15">
      <c r="A59" s="166">
        <v>11</v>
      </c>
      <c r="B59" s="178">
        <v>180</v>
      </c>
      <c r="C59" s="179" t="s">
        <v>33</v>
      </c>
      <c r="D59" s="180" t="s">
        <v>34</v>
      </c>
      <c r="E59" s="181" t="s">
        <v>28</v>
      </c>
      <c r="F59" s="182">
        <v>7.95</v>
      </c>
      <c r="G59" s="182">
        <v>5.41</v>
      </c>
      <c r="H59" s="182">
        <v>11.61</v>
      </c>
      <c r="I59" s="182">
        <v>1.44</v>
      </c>
      <c r="J59" s="182">
        <v>10.33</v>
      </c>
      <c r="K59" s="182">
        <v>2.4</v>
      </c>
      <c r="L59" s="183">
        <v>0.002155902777777778</v>
      </c>
      <c r="M59" s="184">
        <f>M62</f>
        <v>3269</v>
      </c>
      <c r="N59" s="179" t="s">
        <v>109</v>
      </c>
    </row>
    <row r="60" spans="2:14" ht="15">
      <c r="B60" s="178"/>
      <c r="C60" s="179"/>
      <c r="D60" s="180"/>
      <c r="E60" s="181"/>
      <c r="F60" s="171"/>
      <c r="G60" s="188"/>
      <c r="H60" s="188"/>
      <c r="I60" s="188"/>
      <c r="J60" s="188"/>
      <c r="K60" s="188"/>
      <c r="L60" s="189"/>
      <c r="M60" s="184">
        <f>M62</f>
        <v>3269</v>
      </c>
      <c r="N60" s="179"/>
    </row>
    <row r="61" spans="2:14" ht="15">
      <c r="B61" s="178"/>
      <c r="C61" s="179"/>
      <c r="D61" s="180"/>
      <c r="E61" s="181"/>
      <c r="F61" s="171">
        <f>IF(ISBLANK(F59),"",TRUNC(58.015*(11.5-F59)^1.81))</f>
        <v>574</v>
      </c>
      <c r="G61" s="171">
        <f>IF(ISBLANK(G59),"",TRUNC(0.14354*(G59*100-220)^1.4))</f>
        <v>463</v>
      </c>
      <c r="H61" s="171">
        <f>IF(ISBLANK(H59),"",TRUNC(51.39*(H59-1.5)^1.05))</f>
        <v>583</v>
      </c>
      <c r="I61" s="171">
        <f>IF(ISBLANK(I59),"",TRUNC(0.8465*(I59*100-75)^1.42))</f>
        <v>345</v>
      </c>
      <c r="J61" s="171">
        <f>IF(ISBLANK(J59),"",TRUNC(20.5173*(15.5-J59)^1.92))</f>
        <v>480</v>
      </c>
      <c r="K61" s="171">
        <f>IF(ISBLANK(K59),"",TRUNC(0.2797*(K59*100-100)^1.35))</f>
        <v>220</v>
      </c>
      <c r="L61" s="190">
        <f>IF(ISBLANK(L59),"",INT(0.08713*(305.5-(L59/$L$8))^1.85))</f>
        <v>604</v>
      </c>
      <c r="M61" s="184">
        <f>M62</f>
        <v>3269</v>
      </c>
      <c r="N61" s="179"/>
    </row>
    <row r="62" spans="2:14" ht="15">
      <c r="B62" s="178"/>
      <c r="C62" s="179"/>
      <c r="D62" s="180"/>
      <c r="E62" s="181"/>
      <c r="F62" s="191"/>
      <c r="G62" s="191">
        <f>F61+G61</f>
        <v>1037</v>
      </c>
      <c r="H62" s="191">
        <f>G62+H61</f>
        <v>1620</v>
      </c>
      <c r="I62" s="191">
        <f>H62+I61</f>
        <v>1965</v>
      </c>
      <c r="J62" s="191">
        <f>I62+J61</f>
        <v>2445</v>
      </c>
      <c r="K62" s="191">
        <f>J62+K61</f>
        <v>2665</v>
      </c>
      <c r="L62" s="191">
        <f>K62+L61</f>
        <v>3269</v>
      </c>
      <c r="M62" s="192">
        <f>SUM(F61:L61)</f>
        <v>3269</v>
      </c>
      <c r="N62" s="179"/>
    </row>
    <row r="63" spans="2:14" ht="15">
      <c r="B63" s="178"/>
      <c r="C63" s="179"/>
      <c r="D63" s="180"/>
      <c r="E63" s="181"/>
      <c r="F63" s="191"/>
      <c r="G63" s="191"/>
      <c r="H63" s="191"/>
      <c r="I63" s="191"/>
      <c r="J63" s="191"/>
      <c r="K63" s="193"/>
      <c r="L63" s="191"/>
      <c r="M63" s="193">
        <f>M62</f>
        <v>3269</v>
      </c>
      <c r="N63" s="179"/>
    </row>
    <row r="64" spans="1:14" ht="15">
      <c r="A64" s="166">
        <v>12</v>
      </c>
      <c r="B64" s="178">
        <v>184</v>
      </c>
      <c r="C64" s="179" t="s">
        <v>29</v>
      </c>
      <c r="D64" s="180" t="s">
        <v>30</v>
      </c>
      <c r="E64" s="181" t="s">
        <v>28</v>
      </c>
      <c r="F64" s="182">
        <v>8.11</v>
      </c>
      <c r="G64" s="182">
        <v>5.37</v>
      </c>
      <c r="H64" s="182">
        <v>11.14</v>
      </c>
      <c r="I64" s="182">
        <v>1.59</v>
      </c>
      <c r="J64" s="182">
        <v>10.31</v>
      </c>
      <c r="K64" s="182">
        <v>2.3</v>
      </c>
      <c r="L64" s="183">
        <v>0.002268865740740741</v>
      </c>
      <c r="M64" s="184">
        <f>M67</f>
        <v>3193</v>
      </c>
      <c r="N64" s="179" t="s">
        <v>102</v>
      </c>
    </row>
    <row r="65" spans="2:14" ht="15">
      <c r="B65" s="178"/>
      <c r="C65" s="179"/>
      <c r="D65" s="180"/>
      <c r="E65" s="181"/>
      <c r="F65" s="171"/>
      <c r="G65" s="188"/>
      <c r="H65" s="188"/>
      <c r="I65" s="188"/>
      <c r="J65" s="188"/>
      <c r="K65" s="188"/>
      <c r="L65" s="189"/>
      <c r="M65" s="184">
        <f>M67</f>
        <v>3193</v>
      </c>
      <c r="N65" s="179"/>
    </row>
    <row r="66" spans="2:14" ht="15">
      <c r="B66" s="178"/>
      <c r="C66" s="179"/>
      <c r="D66" s="180"/>
      <c r="E66" s="181"/>
      <c r="F66" s="171">
        <f>IF(ISBLANK(F64),"",TRUNC(58.015*(11.5-F64)^1.81))</f>
        <v>528</v>
      </c>
      <c r="G66" s="171">
        <f>IF(ISBLANK(G64),"",TRUNC(0.14354*(G64*100-220)^1.4))</f>
        <v>455</v>
      </c>
      <c r="H66" s="171">
        <f>IF(ISBLANK(H64),"",TRUNC(51.39*(H64-1.5)^1.05))</f>
        <v>554</v>
      </c>
      <c r="I66" s="171">
        <f>IF(ISBLANK(I64),"",TRUNC(0.8465*(I64*100-75)^1.42))</f>
        <v>457</v>
      </c>
      <c r="J66" s="171">
        <f>IF(ISBLANK(J64),"",TRUNC(20.5173*(15.5-J64)^1.92))</f>
        <v>484</v>
      </c>
      <c r="K66" s="171">
        <f>IF(ISBLANK(K64),"",TRUNC(0.2797*(K64*100-100)^1.35))</f>
        <v>199</v>
      </c>
      <c r="L66" s="190">
        <f>IF(ISBLANK(L64),"",INT(0.08713*(305.5-(L64/$L$8))^1.85))</f>
        <v>516</v>
      </c>
      <c r="M66" s="184">
        <f>M67</f>
        <v>3193</v>
      </c>
      <c r="N66" s="179"/>
    </row>
    <row r="67" spans="2:14" ht="15">
      <c r="B67" s="178"/>
      <c r="C67" s="179"/>
      <c r="D67" s="180"/>
      <c r="E67" s="181"/>
      <c r="F67" s="191"/>
      <c r="G67" s="191">
        <f>F66+G66</f>
        <v>983</v>
      </c>
      <c r="H67" s="191">
        <f>G67+H66</f>
        <v>1537</v>
      </c>
      <c r="I67" s="191">
        <f>H67+I66</f>
        <v>1994</v>
      </c>
      <c r="J67" s="191">
        <f>I67+J66</f>
        <v>2478</v>
      </c>
      <c r="K67" s="191">
        <f>J67+K66</f>
        <v>2677</v>
      </c>
      <c r="L67" s="191">
        <f>K67+L66</f>
        <v>3193</v>
      </c>
      <c r="M67" s="192">
        <f>SUM(F66:L66)</f>
        <v>3193</v>
      </c>
      <c r="N67" s="179"/>
    </row>
    <row r="68" spans="2:14" ht="15">
      <c r="B68" s="178"/>
      <c r="C68" s="179"/>
      <c r="D68" s="180"/>
      <c r="E68" s="181"/>
      <c r="F68" s="191"/>
      <c r="G68" s="191"/>
      <c r="H68" s="191"/>
      <c r="I68" s="191"/>
      <c r="J68" s="191"/>
      <c r="K68" s="193"/>
      <c r="L68" s="191"/>
      <c r="M68" s="193">
        <f>M67</f>
        <v>3193</v>
      </c>
      <c r="N68" s="179"/>
    </row>
    <row r="69" spans="1:14" ht="15">
      <c r="A69" s="166">
        <v>13</v>
      </c>
      <c r="B69" s="178">
        <v>171</v>
      </c>
      <c r="C69" s="179" t="s">
        <v>35</v>
      </c>
      <c r="D69" s="180" t="s">
        <v>36</v>
      </c>
      <c r="E69" s="181" t="s">
        <v>37</v>
      </c>
      <c r="F69" s="182">
        <v>8.08</v>
      </c>
      <c r="G69" s="182">
        <v>5.64</v>
      </c>
      <c r="H69" s="182">
        <v>10.72</v>
      </c>
      <c r="I69" s="182">
        <v>1.74</v>
      </c>
      <c r="J69" s="182" t="s">
        <v>111</v>
      </c>
      <c r="K69" s="182">
        <v>2.6</v>
      </c>
      <c r="L69" s="183">
        <v>0.0023980324074074073</v>
      </c>
      <c r="M69" s="184">
        <f>M72</f>
        <v>2840</v>
      </c>
      <c r="N69" s="179" t="s">
        <v>106</v>
      </c>
    </row>
    <row r="70" spans="1:14" ht="15">
      <c r="A70" s="194"/>
      <c r="B70" s="178"/>
      <c r="C70" s="179"/>
      <c r="D70" s="180"/>
      <c r="E70" s="181"/>
      <c r="F70" s="171"/>
      <c r="G70" s="188"/>
      <c r="H70" s="188"/>
      <c r="I70" s="188"/>
      <c r="J70" s="188"/>
      <c r="K70" s="188"/>
      <c r="L70" s="189"/>
      <c r="M70" s="184">
        <f>M72</f>
        <v>2840</v>
      </c>
      <c r="N70" s="179"/>
    </row>
    <row r="71" spans="2:14" ht="15">
      <c r="B71" s="178"/>
      <c r="C71" s="179"/>
      <c r="D71" s="180"/>
      <c r="E71" s="181"/>
      <c r="F71" s="171">
        <f>IF(ISBLANK(F69),"",TRUNC(58.015*(11.5-F69)^1.81))</f>
        <v>537</v>
      </c>
      <c r="G71" s="171">
        <f>IF(ISBLANK(G69),"",TRUNC(0.14354*(G69*100-220)^1.4))</f>
        <v>510</v>
      </c>
      <c r="H71" s="171">
        <f>IF(ISBLANK(H69),"",TRUNC(51.39*(H69-1.5)^1.05))</f>
        <v>529</v>
      </c>
      <c r="I71" s="171">
        <f>IF(ISBLANK(I69),"",TRUNC(0.8465*(I69*100-75)^1.42))</f>
        <v>577</v>
      </c>
      <c r="J71" s="171">
        <v>0</v>
      </c>
      <c r="K71" s="171">
        <f>IF(ISBLANK(K69),"",TRUNC(0.2797*(K69*100-100)^1.35))</f>
        <v>264</v>
      </c>
      <c r="L71" s="190">
        <f>IF(ISBLANK(L69),"",INT(0.08713*(305.5-(L69/$L$8))^1.85))</f>
        <v>423</v>
      </c>
      <c r="M71" s="184">
        <f>M72</f>
        <v>2840</v>
      </c>
      <c r="N71" s="179"/>
    </row>
    <row r="72" spans="2:14" ht="15">
      <c r="B72" s="178"/>
      <c r="C72" s="179"/>
      <c r="D72" s="180"/>
      <c r="E72" s="181"/>
      <c r="F72" s="191"/>
      <c r="G72" s="191">
        <f>F71+G71</f>
        <v>1047</v>
      </c>
      <c r="H72" s="191">
        <f>G72+H71</f>
        <v>1576</v>
      </c>
      <c r="I72" s="191">
        <f>H72+I71</f>
        <v>2153</v>
      </c>
      <c r="J72" s="191">
        <f>I72+J71</f>
        <v>2153</v>
      </c>
      <c r="K72" s="191">
        <f>J72+K71</f>
        <v>2417</v>
      </c>
      <c r="L72" s="191">
        <f>K72+L71</f>
        <v>2840</v>
      </c>
      <c r="M72" s="192">
        <f>SUM(F71:L71)</f>
        <v>2840</v>
      </c>
      <c r="N72" s="179"/>
    </row>
    <row r="73" spans="2:14" ht="15">
      <c r="B73" s="178"/>
      <c r="C73" s="179"/>
      <c r="D73" s="180"/>
      <c r="E73" s="181"/>
      <c r="F73" s="191"/>
      <c r="G73" s="191"/>
      <c r="H73" s="191"/>
      <c r="I73" s="191"/>
      <c r="J73" s="191"/>
      <c r="K73" s="193"/>
      <c r="L73" s="191"/>
      <c r="M73" s="193">
        <f>M72</f>
        <v>2840</v>
      </c>
      <c r="N73" s="179"/>
    </row>
    <row r="74" spans="1:14" ht="15">
      <c r="A74" s="166">
        <v>14</v>
      </c>
      <c r="B74" s="178">
        <v>133</v>
      </c>
      <c r="C74" s="179" t="s">
        <v>49</v>
      </c>
      <c r="D74" s="180" t="s">
        <v>50</v>
      </c>
      <c r="E74" s="181" t="s">
        <v>51</v>
      </c>
      <c r="F74" s="182">
        <v>7.93</v>
      </c>
      <c r="G74" s="182">
        <v>5.43</v>
      </c>
      <c r="H74" s="182">
        <v>9.05</v>
      </c>
      <c r="I74" s="182">
        <v>1.41</v>
      </c>
      <c r="J74" s="182">
        <v>10.21</v>
      </c>
      <c r="K74" s="182" t="s">
        <v>112</v>
      </c>
      <c r="L74" s="183">
        <v>0.002285763888888889</v>
      </c>
      <c r="M74" s="184">
        <f>M77</f>
        <v>2805</v>
      </c>
      <c r="N74" s="179" t="s">
        <v>108</v>
      </c>
    </row>
    <row r="75" spans="2:14" ht="15">
      <c r="B75" s="178"/>
      <c r="C75" s="179"/>
      <c r="D75" s="180"/>
      <c r="E75" s="181"/>
      <c r="F75" s="171"/>
      <c r="G75" s="188"/>
      <c r="H75" s="188"/>
      <c r="I75" s="188"/>
      <c r="J75" s="188"/>
      <c r="K75" s="188"/>
      <c r="L75" s="189"/>
      <c r="M75" s="184">
        <f>M77</f>
        <v>2805</v>
      </c>
      <c r="N75" s="179"/>
    </row>
    <row r="76" spans="2:14" ht="15">
      <c r="B76" s="178"/>
      <c r="C76" s="179"/>
      <c r="D76" s="180"/>
      <c r="E76" s="181"/>
      <c r="F76" s="171">
        <f>IF(ISBLANK(F74),"",TRUNC(58.015*(11.5-F74)^1.81))</f>
        <v>580</v>
      </c>
      <c r="G76" s="171">
        <f>IF(ISBLANK(G74),"",TRUNC(0.14354*(G74*100-220)^1.4))</f>
        <v>467</v>
      </c>
      <c r="H76" s="171">
        <f>IF(ISBLANK(H74),"",TRUNC(51.39*(H74-1.5)^1.05))</f>
        <v>429</v>
      </c>
      <c r="I76" s="171">
        <f>IF(ISBLANK(I74),"",TRUNC(0.8465*(I74*100-75)^1.42))</f>
        <v>324</v>
      </c>
      <c r="J76" s="171">
        <f>IF(ISBLANK(J74),"",TRUNC(20.5173*(15.5-J74)^1.92))</f>
        <v>502</v>
      </c>
      <c r="K76" s="171">
        <v>0</v>
      </c>
      <c r="L76" s="190">
        <f>IF(ISBLANK(L74),"",INT(0.08713*(305.5-(L74/$L$8))^1.85))</f>
        <v>503</v>
      </c>
      <c r="M76" s="184">
        <f>M77</f>
        <v>2805</v>
      </c>
      <c r="N76" s="179"/>
    </row>
    <row r="77" spans="2:14" ht="15">
      <c r="B77" s="178"/>
      <c r="C77" s="179"/>
      <c r="D77" s="180"/>
      <c r="E77" s="181"/>
      <c r="F77" s="191"/>
      <c r="G77" s="191">
        <f>F76+G76</f>
        <v>1047</v>
      </c>
      <c r="H77" s="191">
        <f>G77+H76</f>
        <v>1476</v>
      </c>
      <c r="I77" s="191">
        <f>H77+I76</f>
        <v>1800</v>
      </c>
      <c r="J77" s="191">
        <f>I77+J76</f>
        <v>2302</v>
      </c>
      <c r="K77" s="191">
        <f>J77+K76</f>
        <v>2302</v>
      </c>
      <c r="L77" s="191">
        <f>K77+L76</f>
        <v>2805</v>
      </c>
      <c r="M77" s="192">
        <f>SUM(F76:L76)</f>
        <v>2805</v>
      </c>
      <c r="N77" s="179"/>
    </row>
    <row r="78" spans="2:14" ht="15">
      <c r="B78" s="178"/>
      <c r="C78" s="179"/>
      <c r="D78" s="180"/>
      <c r="E78" s="181"/>
      <c r="F78" s="191"/>
      <c r="G78" s="191"/>
      <c r="H78" s="191"/>
      <c r="I78" s="191"/>
      <c r="J78" s="191"/>
      <c r="K78" s="193"/>
      <c r="L78" s="191"/>
      <c r="M78" s="193">
        <f>M77</f>
        <v>2805</v>
      </c>
      <c r="N78" s="179"/>
    </row>
    <row r="79" spans="1:14" ht="15">
      <c r="A79" s="166">
        <v>15</v>
      </c>
      <c r="B79" s="178">
        <v>170</v>
      </c>
      <c r="C79" s="179" t="s">
        <v>38</v>
      </c>
      <c r="D79" s="180" t="s">
        <v>39</v>
      </c>
      <c r="E79" s="181" t="s">
        <v>40</v>
      </c>
      <c r="F79" s="182">
        <v>8.36</v>
      </c>
      <c r="G79" s="182">
        <v>4.96</v>
      </c>
      <c r="H79" s="182">
        <v>8.78</v>
      </c>
      <c r="I79" s="182">
        <v>1.47</v>
      </c>
      <c r="J79" s="182">
        <v>9.52</v>
      </c>
      <c r="K79" s="182" t="s">
        <v>112</v>
      </c>
      <c r="L79" s="183">
        <v>0.0024935185185185186</v>
      </c>
      <c r="M79" s="184">
        <f>M82</f>
        <v>2609</v>
      </c>
      <c r="N79" s="179" t="s">
        <v>110</v>
      </c>
    </row>
    <row r="80" spans="2:14" ht="15">
      <c r="B80" s="178"/>
      <c r="C80" s="179"/>
      <c r="D80" s="180"/>
      <c r="E80" s="181"/>
      <c r="F80" s="171"/>
      <c r="G80" s="188"/>
      <c r="H80" s="188"/>
      <c r="I80" s="188"/>
      <c r="J80" s="188"/>
      <c r="K80" s="188"/>
      <c r="L80" s="189"/>
      <c r="M80" s="184">
        <f>M82</f>
        <v>2609</v>
      </c>
      <c r="N80" s="179"/>
    </row>
    <row r="81" spans="2:14" ht="15">
      <c r="B81" s="178"/>
      <c r="C81" s="179"/>
      <c r="D81" s="180"/>
      <c r="E81" s="181"/>
      <c r="F81" s="171">
        <f>IF(ISBLANK(F79),"",TRUNC(58.015*(11.5-F79)^1.81))</f>
        <v>460</v>
      </c>
      <c r="G81" s="171">
        <f>IF(ISBLANK(G79),"",TRUNC(0.14354*(G79*100-220)^1.4))</f>
        <v>375</v>
      </c>
      <c r="H81" s="171">
        <f>IF(ISBLANK(H79),"",TRUNC(51.39*(H79-1.5)^1.05))</f>
        <v>413</v>
      </c>
      <c r="I81" s="171">
        <f>IF(ISBLANK(I79),"",TRUNC(0.8465*(I79*100-75)^1.42))</f>
        <v>367</v>
      </c>
      <c r="J81" s="171">
        <f>IF(ISBLANK(J79),"",TRUNC(20.5173*(15.5-J79)^1.92))</f>
        <v>635</v>
      </c>
      <c r="K81" s="171">
        <v>0</v>
      </c>
      <c r="L81" s="190">
        <f>IF(ISBLANK(L79),"",INT(0.08713*(305.5-(L79/$L$8))^1.85))</f>
        <v>359</v>
      </c>
      <c r="M81" s="184">
        <f>M82</f>
        <v>2609</v>
      </c>
      <c r="N81" s="179"/>
    </row>
    <row r="82" spans="2:14" ht="15">
      <c r="B82" s="178"/>
      <c r="C82" s="179"/>
      <c r="D82" s="180"/>
      <c r="E82" s="181"/>
      <c r="F82" s="191"/>
      <c r="G82" s="191">
        <f>F81+G81</f>
        <v>835</v>
      </c>
      <c r="H82" s="191">
        <f>G82+H81</f>
        <v>1248</v>
      </c>
      <c r="I82" s="191">
        <f>H82+I81</f>
        <v>1615</v>
      </c>
      <c r="J82" s="191">
        <f>I82+J81</f>
        <v>2250</v>
      </c>
      <c r="K82" s="191">
        <f>J82+K81</f>
        <v>2250</v>
      </c>
      <c r="L82" s="191">
        <f>K82+L81</f>
        <v>2609</v>
      </c>
      <c r="M82" s="192">
        <f>SUM(F81:L81)</f>
        <v>2609</v>
      </c>
      <c r="N82" s="179"/>
    </row>
    <row r="83" spans="2:14" ht="15">
      <c r="B83" s="178"/>
      <c r="C83" s="179"/>
      <c r="D83" s="180"/>
      <c r="E83" s="181"/>
      <c r="F83" s="191"/>
      <c r="G83" s="191"/>
      <c r="H83" s="191"/>
      <c r="I83" s="191"/>
      <c r="J83" s="191"/>
      <c r="K83" s="193"/>
      <c r="L83" s="191"/>
      <c r="M83" s="193">
        <f>M82</f>
        <v>2609</v>
      </c>
      <c r="N83" s="179"/>
    </row>
    <row r="84" spans="1:14" ht="15">
      <c r="A84" s="166">
        <v>16</v>
      </c>
      <c r="B84" s="178">
        <v>131</v>
      </c>
      <c r="C84" s="179" t="s">
        <v>54</v>
      </c>
      <c r="D84" s="180" t="s">
        <v>53</v>
      </c>
      <c r="E84" s="181" t="s">
        <v>51</v>
      </c>
      <c r="F84" s="182">
        <v>8.23</v>
      </c>
      <c r="G84" s="182">
        <v>4.84</v>
      </c>
      <c r="H84" s="182">
        <v>8.53</v>
      </c>
      <c r="I84" s="182">
        <v>1.65</v>
      </c>
      <c r="J84" s="182">
        <v>10.8</v>
      </c>
      <c r="K84" s="182" t="s">
        <v>112</v>
      </c>
      <c r="L84" s="183">
        <v>0.0023802083333333336</v>
      </c>
      <c r="M84" s="184">
        <f>M87</f>
        <v>2584</v>
      </c>
      <c r="N84" s="179" t="s">
        <v>108</v>
      </c>
    </row>
    <row r="85" spans="1:14" ht="15">
      <c r="A85" s="194"/>
      <c r="B85" s="178"/>
      <c r="C85" s="179"/>
      <c r="D85" s="180"/>
      <c r="E85" s="181"/>
      <c r="F85" s="171"/>
      <c r="G85" s="188"/>
      <c r="H85" s="188"/>
      <c r="I85" s="188"/>
      <c r="J85" s="188"/>
      <c r="K85" s="188"/>
      <c r="L85" s="189"/>
      <c r="M85" s="184">
        <f>M87</f>
        <v>2584</v>
      </c>
      <c r="N85" s="179"/>
    </row>
    <row r="86" spans="2:14" ht="15">
      <c r="B86" s="178"/>
      <c r="C86" s="179"/>
      <c r="D86" s="180"/>
      <c r="E86" s="181"/>
      <c r="F86" s="171">
        <f>IF(ISBLANK(F84),"",TRUNC(58.015*(11.5-F84)^1.81))</f>
        <v>495</v>
      </c>
      <c r="G86" s="171">
        <f>IF(ISBLANK(G84),"",TRUNC(0.14354*(G84*100-220)^1.4))</f>
        <v>352</v>
      </c>
      <c r="H86" s="171">
        <f>IF(ISBLANK(H84),"",TRUNC(51.39*(H84-1.5)^1.05))</f>
        <v>398</v>
      </c>
      <c r="I86" s="171">
        <f>IF(ISBLANK(I84),"",TRUNC(0.8465*(I84*100-75)^1.42))</f>
        <v>504</v>
      </c>
      <c r="J86" s="171">
        <f>IF(ISBLANK(J84),"",TRUNC(20.5173*(15.5-J84)^1.92))</f>
        <v>400</v>
      </c>
      <c r="K86" s="171">
        <v>0</v>
      </c>
      <c r="L86" s="190">
        <f>IF(ISBLANK(L84),"",INT(0.08713*(305.5-(L84/$L$8))^1.85))</f>
        <v>435</v>
      </c>
      <c r="M86" s="184">
        <f>M87</f>
        <v>2584</v>
      </c>
      <c r="N86" s="179"/>
    </row>
    <row r="87" spans="2:14" ht="15">
      <c r="B87" s="178"/>
      <c r="C87" s="179"/>
      <c r="D87" s="180"/>
      <c r="E87" s="181"/>
      <c r="F87" s="191"/>
      <c r="G87" s="191">
        <f>F86+G86</f>
        <v>847</v>
      </c>
      <c r="H87" s="191">
        <f>G87+H86</f>
        <v>1245</v>
      </c>
      <c r="I87" s="191">
        <f>H87+I86</f>
        <v>1749</v>
      </c>
      <c r="J87" s="191">
        <f>I87+J86</f>
        <v>2149</v>
      </c>
      <c r="K87" s="191">
        <f>J87+K86</f>
        <v>2149</v>
      </c>
      <c r="L87" s="191">
        <f>K87+L86</f>
        <v>2584</v>
      </c>
      <c r="M87" s="192">
        <f>SUM(F86:L86)</f>
        <v>2584</v>
      </c>
      <c r="N87" s="179"/>
    </row>
    <row r="88" spans="2:14" ht="15">
      <c r="B88" s="178"/>
      <c r="C88" s="179"/>
      <c r="D88" s="180"/>
      <c r="E88" s="181"/>
      <c r="F88" s="191"/>
      <c r="G88" s="191"/>
      <c r="H88" s="191"/>
      <c r="I88" s="191"/>
      <c r="J88" s="191"/>
      <c r="K88" s="193"/>
      <c r="L88" s="191"/>
      <c r="M88" s="193">
        <f>M87</f>
        <v>2584</v>
      </c>
      <c r="N88" s="179"/>
    </row>
    <row r="89" spans="1:14" ht="15">
      <c r="A89" s="166">
        <v>17</v>
      </c>
      <c r="B89" s="178">
        <v>169</v>
      </c>
      <c r="C89" s="179" t="s">
        <v>41</v>
      </c>
      <c r="D89" s="180" t="s">
        <v>42</v>
      </c>
      <c r="E89" s="181" t="s">
        <v>40</v>
      </c>
      <c r="F89" s="182">
        <v>8.49</v>
      </c>
      <c r="G89" s="182">
        <v>4.58</v>
      </c>
      <c r="H89" s="182">
        <v>9.4</v>
      </c>
      <c r="I89" s="182">
        <v>1.47</v>
      </c>
      <c r="J89" s="182">
        <v>11.18</v>
      </c>
      <c r="K89" s="182">
        <v>2.3</v>
      </c>
      <c r="L89" s="183">
        <v>0.0024473379629629632</v>
      </c>
      <c r="M89" s="184">
        <f>M92</f>
        <v>2475</v>
      </c>
      <c r="N89" s="179" t="s">
        <v>110</v>
      </c>
    </row>
    <row r="90" spans="2:14" ht="15">
      <c r="B90" s="178"/>
      <c r="C90" s="179"/>
      <c r="D90" s="180"/>
      <c r="E90" s="181"/>
      <c r="F90" s="171"/>
      <c r="G90" s="188"/>
      <c r="H90" s="188"/>
      <c r="I90" s="188"/>
      <c r="J90" s="188"/>
      <c r="K90" s="188"/>
      <c r="L90" s="189"/>
      <c r="M90" s="184">
        <f>M92</f>
        <v>2475</v>
      </c>
      <c r="N90" s="179"/>
    </row>
    <row r="91" spans="2:14" ht="15">
      <c r="B91" s="178"/>
      <c r="C91" s="179"/>
      <c r="D91" s="180"/>
      <c r="E91" s="181"/>
      <c r="F91" s="171">
        <f>IF(ISBLANK(F89),"",TRUNC(58.015*(11.5-F89)^1.81))</f>
        <v>426</v>
      </c>
      <c r="G91" s="171">
        <f>IF(ISBLANK(G89),"",TRUNC(0.14354*(G89*100-220)^1.4))</f>
        <v>304</v>
      </c>
      <c r="H91" s="171">
        <f>IF(ISBLANK(H89),"",TRUNC(51.39*(H89-1.5)^1.05))</f>
        <v>450</v>
      </c>
      <c r="I91" s="171">
        <f>IF(ISBLANK(I89),"",TRUNC(0.8465*(I89*100-75)^1.42))</f>
        <v>367</v>
      </c>
      <c r="J91" s="171">
        <f>IF(ISBLANK(J89),"",TRUNC(20.5173*(15.5-J89)^1.92))</f>
        <v>340</v>
      </c>
      <c r="K91" s="171">
        <f>IF(ISBLANK(K89),"",TRUNC(0.2797*(K89*100-100)^1.35))</f>
        <v>199</v>
      </c>
      <c r="L91" s="190">
        <f>IF(ISBLANK(L89),"",INT(0.08713*(305.5-(L89/$L$8))^1.85))</f>
        <v>389</v>
      </c>
      <c r="M91" s="184">
        <f>M92</f>
        <v>2475</v>
      </c>
      <c r="N91" s="179"/>
    </row>
    <row r="92" spans="2:14" ht="15">
      <c r="B92" s="178"/>
      <c r="C92" s="179"/>
      <c r="D92" s="180"/>
      <c r="E92" s="181"/>
      <c r="F92" s="191"/>
      <c r="G92" s="191">
        <f>F91+G91</f>
        <v>730</v>
      </c>
      <c r="H92" s="191">
        <f>G92+H91</f>
        <v>1180</v>
      </c>
      <c r="I92" s="191">
        <f>H92+I91</f>
        <v>1547</v>
      </c>
      <c r="J92" s="191">
        <f>I92+J91</f>
        <v>1887</v>
      </c>
      <c r="K92" s="191">
        <f>J92+K91</f>
        <v>2086</v>
      </c>
      <c r="L92" s="191">
        <f>K92+L91</f>
        <v>2475</v>
      </c>
      <c r="M92" s="192">
        <f>SUM(F91:L91)</f>
        <v>2475</v>
      </c>
      <c r="N92" s="179"/>
    </row>
    <row r="93" spans="2:14" ht="15">
      <c r="B93" s="178"/>
      <c r="C93" s="179"/>
      <c r="D93" s="180"/>
      <c r="E93" s="181"/>
      <c r="F93" s="191"/>
      <c r="G93" s="191"/>
      <c r="H93" s="191"/>
      <c r="I93" s="191"/>
      <c r="J93" s="191"/>
      <c r="K93" s="193"/>
      <c r="L93" s="191"/>
      <c r="M93" s="193">
        <f>M92</f>
        <v>2475</v>
      </c>
      <c r="N93" s="179"/>
    </row>
    <row r="94" spans="2:14" ht="15">
      <c r="B94" s="178">
        <v>132</v>
      </c>
      <c r="C94" s="179" t="s">
        <v>52</v>
      </c>
      <c r="D94" s="180" t="s">
        <v>53</v>
      </c>
      <c r="E94" s="181" t="s">
        <v>51</v>
      </c>
      <c r="F94" s="182">
        <v>7.78</v>
      </c>
      <c r="G94" s="182">
        <v>5.38</v>
      </c>
      <c r="H94" s="182">
        <v>10.23</v>
      </c>
      <c r="I94" s="182">
        <v>1.59</v>
      </c>
      <c r="J94" s="182">
        <v>9.25</v>
      </c>
      <c r="K94" s="182" t="s">
        <v>112</v>
      </c>
      <c r="L94" s="183" t="s">
        <v>115</v>
      </c>
      <c r="M94" s="184">
        <f>M97</f>
        <v>0</v>
      </c>
      <c r="N94" s="179" t="s">
        <v>108</v>
      </c>
    </row>
    <row r="95" spans="2:14" ht="15">
      <c r="B95" s="178"/>
      <c r="C95" s="179"/>
      <c r="D95" s="180"/>
      <c r="E95" s="181"/>
      <c r="F95" s="171"/>
      <c r="G95" s="188"/>
      <c r="H95" s="188"/>
      <c r="I95" s="188"/>
      <c r="J95" s="188"/>
      <c r="K95" s="188"/>
      <c r="L95" s="189"/>
      <c r="M95" s="184">
        <f>M97</f>
        <v>0</v>
      </c>
      <c r="N95" s="179"/>
    </row>
    <row r="96" spans="2:14" ht="15">
      <c r="B96" s="178"/>
      <c r="C96" s="179"/>
      <c r="D96" s="180"/>
      <c r="E96" s="181"/>
      <c r="F96" s="171">
        <f>IF(ISBLANK(F94),"",TRUNC(58.015*(11.5-F94)^1.81))</f>
        <v>625</v>
      </c>
      <c r="G96" s="171">
        <f>IF(ISBLANK(G94),"",TRUNC(0.14354*(G94*100-220)^1.4))</f>
        <v>457</v>
      </c>
      <c r="H96" s="171">
        <f>IF(ISBLANK(H94),"",TRUNC(51.39*(H94-1.5)^1.05))</f>
        <v>499</v>
      </c>
      <c r="I96" s="171">
        <f>IF(ISBLANK(I94),"",TRUNC(0.8465*(I94*100-75)^1.42))</f>
        <v>457</v>
      </c>
      <c r="J96" s="171">
        <f>IF(ISBLANK(J94),"",TRUNC(20.5173*(15.5-J94)^1.92))</f>
        <v>692</v>
      </c>
      <c r="K96" s="171">
        <v>0</v>
      </c>
      <c r="L96" s="190"/>
      <c r="M96" s="184">
        <f>M97</f>
        <v>0</v>
      </c>
      <c r="N96" s="179"/>
    </row>
    <row r="97" spans="2:14" ht="15">
      <c r="B97" s="178"/>
      <c r="C97" s="179"/>
      <c r="D97" s="180"/>
      <c r="E97" s="181"/>
      <c r="F97" s="191"/>
      <c r="G97" s="191">
        <f>F96+G96</f>
        <v>1082</v>
      </c>
      <c r="H97" s="191">
        <f>G97+H96</f>
        <v>1581</v>
      </c>
      <c r="I97" s="191">
        <f>H97+I96</f>
        <v>2038</v>
      </c>
      <c r="J97" s="191">
        <f>I97+J96</f>
        <v>2730</v>
      </c>
      <c r="K97" s="191">
        <f>J97+K96</f>
        <v>2730</v>
      </c>
      <c r="L97" s="191"/>
      <c r="M97" s="192"/>
      <c r="N97" s="179"/>
    </row>
    <row r="98" spans="2:14" ht="15">
      <c r="B98" s="178"/>
      <c r="C98" s="179"/>
      <c r="D98" s="180"/>
      <c r="E98" s="181"/>
      <c r="F98" s="191"/>
      <c r="G98" s="191"/>
      <c r="H98" s="191"/>
      <c r="I98" s="191"/>
      <c r="J98" s="191"/>
      <c r="K98" s="193"/>
      <c r="L98" s="191"/>
      <c r="M98" s="193">
        <f>M97</f>
        <v>0</v>
      </c>
      <c r="N98" s="179"/>
    </row>
    <row r="99" spans="2:14" ht="15">
      <c r="B99" s="178">
        <v>130</v>
      </c>
      <c r="C99" s="179" t="s">
        <v>55</v>
      </c>
      <c r="D99" s="180" t="s">
        <v>56</v>
      </c>
      <c r="E99" s="181" t="s">
        <v>51</v>
      </c>
      <c r="F99" s="182">
        <v>8.01</v>
      </c>
      <c r="G99" s="182">
        <v>5.12</v>
      </c>
      <c r="H99" s="182">
        <v>8.64</v>
      </c>
      <c r="I99" s="182">
        <v>1.62</v>
      </c>
      <c r="J99" s="182">
        <v>11.38</v>
      </c>
      <c r="K99" s="182" t="s">
        <v>112</v>
      </c>
      <c r="L99" s="183" t="s">
        <v>115</v>
      </c>
      <c r="M99" s="184">
        <f>M102</f>
        <v>0</v>
      </c>
      <c r="N99" s="179" t="s">
        <v>108</v>
      </c>
    </row>
    <row r="100" spans="2:14" ht="15">
      <c r="B100" s="178"/>
      <c r="C100" s="179"/>
      <c r="D100" s="180"/>
      <c r="E100" s="181"/>
      <c r="F100" s="171"/>
      <c r="G100" s="188"/>
      <c r="H100" s="188"/>
      <c r="I100" s="188"/>
      <c r="J100" s="188"/>
      <c r="K100" s="188"/>
      <c r="L100" s="189"/>
      <c r="M100" s="184">
        <f>M102</f>
        <v>0</v>
      </c>
      <c r="N100" s="179"/>
    </row>
    <row r="101" spans="2:14" ht="15">
      <c r="B101" s="178"/>
      <c r="C101" s="179"/>
      <c r="D101" s="180"/>
      <c r="E101" s="181"/>
      <c r="F101" s="171">
        <f>IF(ISBLANK(F99),"",TRUNC(58.015*(11.5-F99)^1.81))</f>
        <v>557</v>
      </c>
      <c r="G101" s="171">
        <f>IF(ISBLANK(G99),"",TRUNC(0.14354*(G99*100-220)^1.4))</f>
        <v>405</v>
      </c>
      <c r="H101" s="171">
        <f>IF(ISBLANK(H99),"",TRUNC(51.39*(H99-1.5)^1.05))</f>
        <v>404</v>
      </c>
      <c r="I101" s="171">
        <f>IF(ISBLANK(I99),"",TRUNC(0.8465*(I99*100-75)^1.42))</f>
        <v>480</v>
      </c>
      <c r="J101" s="171">
        <f>IF(ISBLANK(J99),"",TRUNC(20.5173*(15.5-J99)^1.92))</f>
        <v>310</v>
      </c>
      <c r="K101" s="171">
        <v>0</v>
      </c>
      <c r="L101" s="190"/>
      <c r="M101" s="184">
        <f>M102</f>
        <v>0</v>
      </c>
      <c r="N101" s="179"/>
    </row>
    <row r="102" spans="2:14" ht="15">
      <c r="B102" s="178"/>
      <c r="C102" s="179"/>
      <c r="D102" s="180"/>
      <c r="E102" s="181"/>
      <c r="F102" s="191"/>
      <c r="G102" s="191">
        <f>F101+G101</f>
        <v>962</v>
      </c>
      <c r="H102" s="191">
        <f>G102+H101</f>
        <v>1366</v>
      </c>
      <c r="I102" s="191">
        <f>H102+I101</f>
        <v>1846</v>
      </c>
      <c r="J102" s="191">
        <f>I102+J101</f>
        <v>2156</v>
      </c>
      <c r="K102" s="191">
        <f>J102+K101</f>
        <v>2156</v>
      </c>
      <c r="L102" s="191"/>
      <c r="M102" s="192"/>
      <c r="N102" s="179"/>
    </row>
    <row r="103" spans="2:14" ht="15">
      <c r="B103" s="178"/>
      <c r="C103" s="179"/>
      <c r="D103" s="180"/>
      <c r="E103" s="181"/>
      <c r="F103" s="191"/>
      <c r="G103" s="191"/>
      <c r="H103" s="191"/>
      <c r="I103" s="191"/>
      <c r="J103" s="191"/>
      <c r="K103" s="193"/>
      <c r="L103" s="191"/>
      <c r="M103" s="193">
        <f>M102</f>
        <v>0</v>
      </c>
      <c r="N103" s="179"/>
    </row>
    <row r="104" spans="2:5" ht="15">
      <c r="B104" s="178"/>
      <c r="C104" s="179"/>
      <c r="D104" s="180"/>
      <c r="E104" s="181"/>
    </row>
    <row r="105" spans="2:5" ht="15">
      <c r="B105" s="178"/>
      <c r="C105" s="179"/>
      <c r="D105" s="180"/>
      <c r="E105" s="181"/>
    </row>
    <row r="106" spans="2:5" ht="15">
      <c r="B106" s="178"/>
      <c r="C106" s="179"/>
      <c r="D106" s="180"/>
      <c r="E106" s="181"/>
    </row>
    <row r="107" spans="2:5" ht="15">
      <c r="B107" s="178"/>
      <c r="C107" s="179"/>
      <c r="D107" s="180"/>
      <c r="E107" s="181"/>
    </row>
    <row r="108" spans="2:5" ht="15">
      <c r="B108" s="178"/>
      <c r="C108" s="179"/>
      <c r="D108" s="180"/>
      <c r="E108" s="181"/>
    </row>
    <row r="109" spans="2:5" ht="15">
      <c r="B109" s="178"/>
      <c r="C109" s="179"/>
      <c r="D109" s="180"/>
      <c r="E109" s="181"/>
    </row>
    <row r="110" spans="2:5" ht="15">
      <c r="B110" s="178"/>
      <c r="C110" s="179"/>
      <c r="D110" s="180"/>
      <c r="E110" s="181"/>
    </row>
    <row r="111" spans="2:5" ht="15">
      <c r="B111" s="178"/>
      <c r="C111" s="179"/>
      <c r="D111" s="180"/>
      <c r="E111" s="181"/>
    </row>
    <row r="112" spans="2:5" ht="15">
      <c r="B112" s="178"/>
      <c r="C112" s="179"/>
      <c r="D112" s="180"/>
      <c r="E112" s="181"/>
    </row>
    <row r="113" spans="2:5" ht="15">
      <c r="B113" s="178"/>
      <c r="C113" s="179"/>
      <c r="D113" s="180"/>
      <c r="E113" s="181"/>
    </row>
    <row r="114" spans="2:5" ht="15">
      <c r="B114" s="178"/>
      <c r="C114" s="179"/>
      <c r="D114" s="180"/>
      <c r="E114" s="181"/>
    </row>
    <row r="115" spans="2:5" ht="15">
      <c r="B115" s="178"/>
      <c r="C115" s="179"/>
      <c r="D115" s="180"/>
      <c r="E115" s="181"/>
    </row>
    <row r="116" spans="2:5" ht="15">
      <c r="B116" s="178"/>
      <c r="C116" s="179"/>
      <c r="D116" s="180"/>
      <c r="E116" s="181"/>
    </row>
  </sheetData>
  <sheetProtection/>
  <mergeCells count="2">
    <mergeCell ref="A1:L1"/>
    <mergeCell ref="A5:L5"/>
  </mergeCells>
  <printOptions/>
  <pageMargins left="0.1968503937007874" right="0" top="0.15748031496062992" bottom="0.7480314960629921" header="0.11811023622047245" footer="0"/>
  <pageSetup horizontalDpi="600" verticalDpi="600" orientation="landscape" paperSize="9" r:id="rId2"/>
  <headerFoot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2017-01-08T17:50:57Z</cp:lastPrinted>
  <dcterms:created xsi:type="dcterms:W3CDTF">2008-02-21T13:44:37Z</dcterms:created>
  <dcterms:modified xsi:type="dcterms:W3CDTF">2017-01-08T17:51:04Z</dcterms:modified>
  <cp:category/>
  <cp:version/>
  <cp:contentType/>
  <cp:contentStatus/>
</cp:coreProperties>
</file>