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media/image4.png" ContentType="image/p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ef" sheetId="1" state="visible" r:id="rId2"/>
    <sheet name="Vīrieši_Veseris" sheetId="2" state="visible" r:id="rId3"/>
    <sheet name="Vīrieši_Smagums" sheetId="3" state="visible" r:id="rId4"/>
  </sheets>
  <definedNames>
    <definedName function="false" hidden="false" localSheetId="0" name="_xlnm.Print_Area" vbProcedure="false">Koef!$A$1:$F$91</definedName>
    <definedName function="false" hidden="false" localSheetId="0" name="_xlnm.Print_Area" vbProcedure="false">Koef!$A$1:$F$91,Koef!$A$1:$F$91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<sst xmlns="http://schemas.openxmlformats.org/spreadsheetml/2006/main" count="224" uniqueCount="86">
  <si>
    <t xml:space="preserve">VĪRIEŠI</t>
  </si>
  <si>
    <t xml:space="preserve">Sacensību nosaukums:</t>
  </si>
  <si>
    <t xml:space="preserve">ARSENALS kauss vesera un smaguma mešanā</t>
  </si>
  <si>
    <t xml:space="preserve">Vecuma grupa</t>
  </si>
  <si>
    <t xml:space="preserve">Pilni gadi</t>
  </si>
  <si>
    <t xml:space="preserve">Vesera svars</t>
  </si>
  <si>
    <t xml:space="preserve">Koeficients</t>
  </si>
  <si>
    <t xml:space="preserve">Smaguma svars</t>
  </si>
  <si>
    <t xml:space="preserve">Sacensību datums:</t>
  </si>
  <si>
    <t xml:space="preserve">U14</t>
  </si>
  <si>
    <t xml:space="preserve">U16</t>
  </si>
  <si>
    <t xml:space="preserve">U18</t>
  </si>
  <si>
    <t xml:space="preserve">U20</t>
  </si>
  <si>
    <t xml:space="preserve">V35+</t>
  </si>
  <si>
    <t xml:space="preserve">V40+</t>
  </si>
  <si>
    <t xml:space="preserve">V45+</t>
  </si>
  <si>
    <t xml:space="preserve">V50+</t>
  </si>
  <si>
    <t xml:space="preserve">V55+</t>
  </si>
  <si>
    <t xml:space="preserve">V60+</t>
  </si>
  <si>
    <t xml:space="preserve">V65+</t>
  </si>
  <si>
    <t xml:space="preserve">V70+</t>
  </si>
  <si>
    <t xml:space="preserve">V75+</t>
  </si>
  <si>
    <t xml:space="preserve">V80+</t>
  </si>
  <si>
    <t xml:space="preserve">V85+</t>
  </si>
  <si>
    <t xml:space="preserve">V90+</t>
  </si>
  <si>
    <t xml:space="preserve">V95+</t>
  </si>
  <si>
    <t xml:space="preserve">V100+</t>
  </si>
  <si>
    <t xml:space="preserve">STARTA PROTOKOLS</t>
  </si>
  <si>
    <t xml:space="preserve">Disciplīna:</t>
  </si>
  <si>
    <t xml:space="preserve">VESERA MEŠANA V35 – V100</t>
  </si>
  <si>
    <t xml:space="preserve">Datums:</t>
  </si>
  <si>
    <t xml:space="preserve">Nr.p.k.</t>
  </si>
  <si>
    <t xml:space="preserve">Dalībnieka numurs</t>
  </si>
  <si>
    <t xml:space="preserve">Vārds</t>
  </si>
  <si>
    <t xml:space="preserve">Uzvārds</t>
  </si>
  <si>
    <t xml:space="preserve">Komanda</t>
  </si>
  <si>
    <t xml:space="preserve">Dzimšanas datums</t>
  </si>
  <si>
    <t xml:space="preserve">Koeficients (WMA)</t>
  </si>
  <si>
    <t xml:space="preserve">Rīka svars</t>
  </si>
  <si>
    <t xml:space="preserve">1.rezultāts</t>
  </si>
  <si>
    <t xml:space="preserve">2.rezultāts</t>
  </si>
  <si>
    <t xml:space="preserve">3.rezultāts</t>
  </si>
  <si>
    <t xml:space="preserve">4.rezultāts</t>
  </si>
  <si>
    <t xml:space="preserve">5.rezultāts</t>
  </si>
  <si>
    <t xml:space="preserve">6.rezultāts</t>
  </si>
  <si>
    <t xml:space="preserve">Labākais rezultāts</t>
  </si>
  <si>
    <t xml:space="preserve">Kopējais rezultāts</t>
  </si>
  <si>
    <t xml:space="preserve">VIETA</t>
  </si>
  <si>
    <t xml:space="preserve">Vladimirs</t>
  </si>
  <si>
    <t xml:space="preserve">OREHOVS</t>
  </si>
  <si>
    <t xml:space="preserve">Talsi</t>
  </si>
  <si>
    <t xml:space="preserve">5.vieta SEN</t>
  </si>
  <si>
    <t xml:space="preserve">Valdis</t>
  </si>
  <si>
    <t xml:space="preserve">BLŪMS</t>
  </si>
  <si>
    <t xml:space="preserve">1.vieta SEN</t>
  </si>
  <si>
    <t xml:space="preserve">Jurijs</t>
  </si>
  <si>
    <t xml:space="preserve">JEMEĻJANOVS</t>
  </si>
  <si>
    <t xml:space="preserve">Rēzekne</t>
  </si>
  <si>
    <t xml:space="preserve">3.vieta SEN</t>
  </si>
  <si>
    <t xml:space="preserve">Aleksandrs</t>
  </si>
  <si>
    <t xml:space="preserve">LISOVS</t>
  </si>
  <si>
    <t xml:space="preserve">6.vieta SEN</t>
  </si>
  <si>
    <t xml:space="preserve">Gunārs</t>
  </si>
  <si>
    <t xml:space="preserve">PAVLOVSKIS</t>
  </si>
  <si>
    <t xml:space="preserve">Tukums</t>
  </si>
  <si>
    <t xml:space="preserve">2.vieta SEN</t>
  </si>
  <si>
    <t xml:space="preserve">Igors</t>
  </si>
  <si>
    <t xml:space="preserve">SOKOLOVS</t>
  </si>
  <si>
    <t xml:space="preserve">Salaspils</t>
  </si>
  <si>
    <t xml:space="preserve">Vīrieši</t>
  </si>
  <si>
    <t xml:space="preserve">1.vieta</t>
  </si>
  <si>
    <t xml:space="preserve">Aivars</t>
  </si>
  <si>
    <t xml:space="preserve">MIRKS</t>
  </si>
  <si>
    <t xml:space="preserve">Jelgava</t>
  </si>
  <si>
    <t xml:space="preserve">4.vieta SEN
</t>
  </si>
  <si>
    <t xml:space="preserve">Makars</t>
  </si>
  <si>
    <t xml:space="preserve">KOROTKOVS</t>
  </si>
  <si>
    <t xml:space="preserve">2.vieta</t>
  </si>
  <si>
    <t xml:space="preserve">Otto-Gustavs</t>
  </si>
  <si>
    <t xml:space="preserve">BĒRZKALNS</t>
  </si>
  <si>
    <t xml:space="preserve">Koknese</t>
  </si>
  <si>
    <t xml:space="preserve">3.vieta</t>
  </si>
  <si>
    <t xml:space="preserve">Tiesnesis:</t>
  </si>
  <si>
    <t xml:space="preserve">Sekretārs:</t>
  </si>
  <si>
    <t xml:space="preserve">SMAGUMA MEŠANA V35 – V100</t>
  </si>
  <si>
    <t xml:space="preserve">4.vieta SEN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</si>
</sst>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&quot;. gada &quot;dd/\ mmmm"/>
    <numFmt numFmtId="166" formatCode="0.00"/>
    <numFmt numFmtId="167" formatCode="0.0000"/>
    <numFmt numFmtId="168" formatCode="General"/>
    <numFmt numFmtId="169" formatCode="dd/mm/yyyy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40"/>
      <name val="Arial"/>
      <family val="0"/>
      <charset val="1"/>
    </font>
    <font>
      <sz val="14"/>
      <name val="Arial"/>
      <family val="0"/>
      <charset val="1"/>
    </font>
    <font>
      <sz val="12"/>
      <name val="Arial"/>
      <family val="0"/>
      <charset val="1"/>
    </font>
    <font>
      <b val="true"/>
      <sz val="2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81D41A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15</xdr:col>
      <xdr:colOff>367920</xdr:colOff>
      <xdr:row>26</xdr:row>
      <xdr:rowOff>58680</xdr:rowOff>
    </xdr:from>
    <xdr:to>
      <xdr:col>18</xdr:col>
      <xdr:colOff>802440</xdr:colOff>
      <xdr:row>31</xdr:row>
      <xdr:rowOff>101520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11835720" y="8789760"/>
          <a:ext cx="2507400" cy="83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15</xdr:col>
      <xdr:colOff>367920</xdr:colOff>
      <xdr:row>26</xdr:row>
      <xdr:rowOff>58680</xdr:rowOff>
    </xdr:from>
    <xdr:to>
      <xdr:col>18</xdr:col>
      <xdr:colOff>802440</xdr:colOff>
      <xdr:row>31</xdr:row>
      <xdr:rowOff>101520</xdr:rowOff>
    </xdr:to>
    <xdr:pic>
      <xdr:nvPicPr>
        <xdr:cNvPr id="1" name="Image 2" descr=""/>
        <xdr:cNvPicPr/>
      </xdr:nvPicPr>
      <xdr:blipFill>
        <a:blip r:embed="rId1"/>
        <a:stretch/>
      </xdr:blipFill>
      <xdr:spPr>
        <a:xfrm>
          <a:off x="11835720" y="8789760"/>
          <a:ext cx="2507400" cy="830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91"/>
  <sheetViews>
    <sheetView showFormulas="false" showGridLines="true" showRowColHeaders="true" showZeros="true" rightToLeft="false" tabSelected="true" showOutlineSymbols="true" defaultGridColor="true" view="normal" topLeftCell="A1" colorId="64" zoomScale="131" zoomScaleNormal="131" zoomScalePageLayoutView="100" workbookViewId="0">
      <selection pane="topLeft" activeCell="A1" activeCellId="0" sqref="A1"/>
    </sheetView>
  </sheetViews>
  <sheetFormatPr defaultColWidth="11.8046875" defaultRowHeight="12.8" zeroHeight="false" outlineLevelRow="0" outlineLevelCol="0"/>
  <cols>
    <col collapsed="false" customWidth="true" hidden="false" outlineLevel="0" max="1" min="1" style="0" width="14.95"/>
    <col collapsed="false" customWidth="true" hidden="false" outlineLevel="0" max="2" min="2" style="0" width="14.1"/>
    <col collapsed="false" customWidth="true" hidden="false" outlineLevel="0" max="5" min="5" style="0" width="13.89"/>
    <col collapsed="false" customWidth="true" hidden="false" outlineLevel="0" max="12" min="12" style="0" width="21.4"/>
  </cols>
  <sheetData>
    <row r="1" customFormat="false" ht="51.25" hidden="false" customHeight="true" outlineLevel="0" collapsed="false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3" t="s">
        <v>2</v>
      </c>
      <c r="J1" s="3"/>
      <c r="K1" s="3"/>
      <c r="L1" s="3"/>
    </row>
    <row r="3" customFormat="false" ht="24.45" hidden="false" customHeight="true" outlineLevel="0" collapsed="false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6</v>
      </c>
      <c r="G3" s="2" t="s">
        <v>8</v>
      </c>
      <c r="H3" s="2"/>
      <c r="I3" s="5" t="n">
        <v>44093</v>
      </c>
      <c r="J3" s="5"/>
      <c r="K3" s="5"/>
      <c r="L3" s="5"/>
    </row>
    <row r="4" customFormat="false" ht="12.8" hidden="false" customHeight="false" outlineLevel="0" collapsed="false">
      <c r="A4" s="6" t="s">
        <v>9</v>
      </c>
      <c r="B4" s="0" t="n">
        <v>13</v>
      </c>
      <c r="C4" s="7" t="n">
        <v>3</v>
      </c>
      <c r="D4" s="8" t="n">
        <v>1</v>
      </c>
      <c r="E4" s="7" t="n">
        <v>5.45</v>
      </c>
      <c r="F4" s="8" t="n">
        <v>1</v>
      </c>
    </row>
    <row r="5" customFormat="false" ht="12.8" hidden="false" customHeight="false" outlineLevel="0" collapsed="false">
      <c r="A5" s="6" t="s">
        <v>10</v>
      </c>
      <c r="B5" s="0" t="n">
        <v>14</v>
      </c>
      <c r="C5" s="7" t="n">
        <v>4</v>
      </c>
      <c r="D5" s="8" t="n">
        <v>1</v>
      </c>
      <c r="E5" s="7" t="n">
        <v>9.07</v>
      </c>
      <c r="F5" s="8" t="n">
        <v>1</v>
      </c>
    </row>
    <row r="6" customFormat="false" ht="12.8" hidden="false" customHeight="false" outlineLevel="0" collapsed="false">
      <c r="A6" s="6" t="s">
        <v>10</v>
      </c>
      <c r="B6" s="0" t="n">
        <v>15</v>
      </c>
      <c r="C6" s="7" t="n">
        <v>4</v>
      </c>
      <c r="D6" s="8" t="n">
        <v>1</v>
      </c>
      <c r="E6" s="7" t="n">
        <v>9.07</v>
      </c>
      <c r="F6" s="8" t="n">
        <v>1</v>
      </c>
    </row>
    <row r="7" customFormat="false" ht="12.8" hidden="false" customHeight="false" outlineLevel="0" collapsed="false">
      <c r="A7" s="6" t="s">
        <v>11</v>
      </c>
      <c r="B7" s="0" t="n">
        <v>16</v>
      </c>
      <c r="C7" s="7" t="n">
        <v>5</v>
      </c>
      <c r="D7" s="8" t="n">
        <v>1</v>
      </c>
      <c r="E7" s="7" t="n">
        <v>9.07</v>
      </c>
      <c r="F7" s="8" t="n">
        <v>1</v>
      </c>
    </row>
    <row r="8" customFormat="false" ht="12.8" hidden="false" customHeight="false" outlineLevel="0" collapsed="false">
      <c r="A8" s="6" t="s">
        <v>11</v>
      </c>
      <c r="B8" s="0" t="n">
        <v>17</v>
      </c>
      <c r="C8" s="7" t="n">
        <v>5</v>
      </c>
      <c r="D8" s="8" t="n">
        <v>1</v>
      </c>
      <c r="E8" s="7" t="n">
        <v>9.07</v>
      </c>
      <c r="F8" s="8" t="n">
        <v>1</v>
      </c>
    </row>
    <row r="9" customFormat="false" ht="12.8" hidden="false" customHeight="false" outlineLevel="0" collapsed="false">
      <c r="A9" s="6" t="s">
        <v>12</v>
      </c>
      <c r="B9" s="0" t="n">
        <v>18</v>
      </c>
      <c r="C9" s="7" t="n">
        <v>6</v>
      </c>
      <c r="D9" s="8" t="n">
        <v>1</v>
      </c>
      <c r="E9" s="7" t="n">
        <v>11.34</v>
      </c>
      <c r="F9" s="8" t="n">
        <v>1</v>
      </c>
    </row>
    <row r="10" customFormat="false" ht="12.8" hidden="false" customHeight="false" outlineLevel="0" collapsed="false">
      <c r="A10" s="6" t="s">
        <v>12</v>
      </c>
      <c r="B10" s="0" t="n">
        <v>19</v>
      </c>
      <c r="C10" s="7" t="n">
        <v>6</v>
      </c>
      <c r="D10" s="8" t="n">
        <v>1</v>
      </c>
      <c r="E10" s="7" t="n">
        <v>11.34</v>
      </c>
      <c r="F10" s="8" t="n">
        <v>1</v>
      </c>
    </row>
    <row r="11" customFormat="false" ht="12.8" hidden="false" customHeight="false" outlineLevel="0" collapsed="false">
      <c r="A11" s="6" t="s">
        <v>0</v>
      </c>
      <c r="B11" s="0" t="n">
        <v>20</v>
      </c>
      <c r="C11" s="7" t="n">
        <v>7.26</v>
      </c>
      <c r="D11" s="8" t="n">
        <v>1</v>
      </c>
      <c r="E11" s="7" t="n">
        <v>15.88</v>
      </c>
      <c r="F11" s="8" t="n">
        <v>1</v>
      </c>
    </row>
    <row r="12" customFormat="false" ht="12.8" hidden="false" customHeight="false" outlineLevel="0" collapsed="false">
      <c r="A12" s="6" t="s">
        <v>0</v>
      </c>
      <c r="B12" s="0" t="n">
        <v>21</v>
      </c>
      <c r="C12" s="7" t="n">
        <v>7.26</v>
      </c>
      <c r="D12" s="8" t="n">
        <v>1</v>
      </c>
      <c r="E12" s="7" t="n">
        <v>15.88</v>
      </c>
      <c r="F12" s="8" t="n">
        <v>1</v>
      </c>
    </row>
    <row r="13" customFormat="false" ht="12.8" hidden="false" customHeight="false" outlineLevel="0" collapsed="false">
      <c r="A13" s="6" t="s">
        <v>0</v>
      </c>
      <c r="B13" s="0" t="n">
        <v>22</v>
      </c>
      <c r="C13" s="7" t="n">
        <v>7.26</v>
      </c>
      <c r="D13" s="8" t="n">
        <v>1</v>
      </c>
      <c r="E13" s="7" t="n">
        <v>15.88</v>
      </c>
      <c r="F13" s="8" t="n">
        <v>1</v>
      </c>
    </row>
    <row r="14" customFormat="false" ht="12.8" hidden="false" customHeight="false" outlineLevel="0" collapsed="false">
      <c r="A14" s="6" t="s">
        <v>0</v>
      </c>
      <c r="B14" s="0" t="n">
        <v>23</v>
      </c>
      <c r="C14" s="7" t="n">
        <v>7.26</v>
      </c>
      <c r="D14" s="8" t="n">
        <v>1</v>
      </c>
      <c r="E14" s="7" t="n">
        <v>15.88</v>
      </c>
      <c r="F14" s="8" t="n">
        <v>1</v>
      </c>
    </row>
    <row r="15" customFormat="false" ht="12.8" hidden="false" customHeight="false" outlineLevel="0" collapsed="false">
      <c r="A15" s="6" t="s">
        <v>0</v>
      </c>
      <c r="B15" s="0" t="n">
        <v>24</v>
      </c>
      <c r="C15" s="7" t="n">
        <v>7.26</v>
      </c>
      <c r="D15" s="8" t="n">
        <v>1</v>
      </c>
      <c r="E15" s="7" t="n">
        <v>15.88</v>
      </c>
      <c r="F15" s="8" t="n">
        <v>1</v>
      </c>
    </row>
    <row r="16" customFormat="false" ht="12.8" hidden="false" customHeight="false" outlineLevel="0" collapsed="false">
      <c r="A16" s="6" t="s">
        <v>0</v>
      </c>
      <c r="B16" s="0" t="n">
        <v>25</v>
      </c>
      <c r="C16" s="7" t="n">
        <v>7.26</v>
      </c>
      <c r="D16" s="8" t="n">
        <v>1</v>
      </c>
      <c r="E16" s="7" t="n">
        <v>15.88</v>
      </c>
      <c r="F16" s="8" t="n">
        <v>1</v>
      </c>
    </row>
    <row r="17" customFormat="false" ht="12.8" hidden="false" customHeight="false" outlineLevel="0" collapsed="false">
      <c r="A17" s="6" t="s">
        <v>0</v>
      </c>
      <c r="B17" s="0" t="n">
        <v>26</v>
      </c>
      <c r="C17" s="7" t="n">
        <v>7.26</v>
      </c>
      <c r="D17" s="8" t="n">
        <v>1</v>
      </c>
      <c r="E17" s="7" t="n">
        <v>15.88</v>
      </c>
      <c r="F17" s="8" t="n">
        <v>1</v>
      </c>
    </row>
    <row r="18" customFormat="false" ht="12.8" hidden="false" customHeight="false" outlineLevel="0" collapsed="false">
      <c r="A18" s="6" t="s">
        <v>0</v>
      </c>
      <c r="B18" s="0" t="n">
        <v>27</v>
      </c>
      <c r="C18" s="7" t="n">
        <v>7.26</v>
      </c>
      <c r="D18" s="8" t="n">
        <v>1</v>
      </c>
      <c r="E18" s="7" t="n">
        <v>15.88</v>
      </c>
      <c r="F18" s="8" t="n">
        <v>1</v>
      </c>
    </row>
    <row r="19" customFormat="false" ht="12.8" hidden="false" customHeight="false" outlineLevel="0" collapsed="false">
      <c r="A19" s="6" t="s">
        <v>0</v>
      </c>
      <c r="B19" s="0" t="n">
        <v>28</v>
      </c>
      <c r="C19" s="7" t="n">
        <v>7.26</v>
      </c>
      <c r="D19" s="8" t="n">
        <v>1</v>
      </c>
      <c r="E19" s="7" t="n">
        <v>15.88</v>
      </c>
      <c r="F19" s="8" t="n">
        <v>1</v>
      </c>
    </row>
    <row r="20" customFormat="false" ht="12.8" hidden="false" customHeight="false" outlineLevel="0" collapsed="false">
      <c r="A20" s="6" t="s">
        <v>0</v>
      </c>
      <c r="B20" s="0" t="n">
        <v>29</v>
      </c>
      <c r="C20" s="7" t="n">
        <v>7.26</v>
      </c>
      <c r="D20" s="8" t="n">
        <v>1</v>
      </c>
      <c r="E20" s="7" t="n">
        <v>15.88</v>
      </c>
      <c r="F20" s="8" t="n">
        <v>1</v>
      </c>
    </row>
    <row r="21" customFormat="false" ht="12.8" hidden="false" customHeight="false" outlineLevel="0" collapsed="false">
      <c r="A21" s="6" t="s">
        <v>0</v>
      </c>
      <c r="B21" s="0" t="n">
        <v>30</v>
      </c>
      <c r="C21" s="7" t="n">
        <v>7.26</v>
      </c>
      <c r="D21" s="8" t="n">
        <v>1</v>
      </c>
      <c r="E21" s="7" t="n">
        <v>15.88</v>
      </c>
      <c r="F21" s="8" t="n">
        <v>1</v>
      </c>
    </row>
    <row r="22" customFormat="false" ht="12.8" hidden="false" customHeight="false" outlineLevel="0" collapsed="false">
      <c r="A22" s="6" t="s">
        <v>0</v>
      </c>
      <c r="B22" s="0" t="n">
        <v>31</v>
      </c>
      <c r="C22" s="7" t="n">
        <v>7.26</v>
      </c>
      <c r="D22" s="8" t="n">
        <v>1</v>
      </c>
      <c r="E22" s="7" t="n">
        <v>15.88</v>
      </c>
      <c r="F22" s="8" t="n">
        <v>1</v>
      </c>
    </row>
    <row r="23" customFormat="false" ht="12.8" hidden="false" customHeight="false" outlineLevel="0" collapsed="false">
      <c r="A23" s="6" t="s">
        <v>0</v>
      </c>
      <c r="B23" s="0" t="n">
        <v>32</v>
      </c>
      <c r="C23" s="7" t="n">
        <v>7.26</v>
      </c>
      <c r="D23" s="8" t="n">
        <v>1</v>
      </c>
      <c r="E23" s="7" t="n">
        <v>15.88</v>
      </c>
      <c r="F23" s="8" t="n">
        <v>1</v>
      </c>
    </row>
    <row r="24" customFormat="false" ht="12.8" hidden="false" customHeight="false" outlineLevel="0" collapsed="false">
      <c r="A24" s="6" t="s">
        <v>0</v>
      </c>
      <c r="B24" s="0" t="n">
        <v>33</v>
      </c>
      <c r="C24" s="7" t="n">
        <v>7.26</v>
      </c>
      <c r="D24" s="8" t="n">
        <v>1</v>
      </c>
      <c r="E24" s="7" t="n">
        <v>15.88</v>
      </c>
      <c r="F24" s="8" t="n">
        <v>1</v>
      </c>
    </row>
    <row r="25" customFormat="false" ht="12.8" hidden="false" customHeight="false" outlineLevel="0" collapsed="false">
      <c r="A25" s="6" t="s">
        <v>0</v>
      </c>
      <c r="B25" s="0" t="n">
        <v>34</v>
      </c>
      <c r="C25" s="7" t="n">
        <v>7.26</v>
      </c>
      <c r="D25" s="8" t="n">
        <v>1</v>
      </c>
      <c r="E25" s="7" t="n">
        <v>15.88</v>
      </c>
      <c r="F25" s="8" t="n">
        <v>1</v>
      </c>
    </row>
    <row r="26" customFormat="false" ht="12.8" hidden="false" customHeight="false" outlineLevel="0" collapsed="false">
      <c r="A26" s="9" t="s">
        <v>13</v>
      </c>
      <c r="B26" s="10" t="n">
        <v>35</v>
      </c>
      <c r="C26" s="11" t="n">
        <v>7.26</v>
      </c>
      <c r="D26" s="8" t="n">
        <v>1.03</v>
      </c>
      <c r="E26" s="7" t="n">
        <v>15.88</v>
      </c>
      <c r="F26" s="12" t="n">
        <v>1.0203</v>
      </c>
    </row>
    <row r="27" customFormat="false" ht="12.8" hidden="false" customHeight="false" outlineLevel="0" collapsed="false">
      <c r="A27" s="9" t="s">
        <v>13</v>
      </c>
      <c r="B27" s="0" t="n">
        <v>36</v>
      </c>
      <c r="C27" s="7" t="n">
        <v>7.26</v>
      </c>
      <c r="D27" s="8" t="n">
        <v>1.047496</v>
      </c>
      <c r="E27" s="7" t="n">
        <v>15.88</v>
      </c>
      <c r="F27" s="8" t="n">
        <v>1.033368</v>
      </c>
    </row>
    <row r="28" customFormat="false" ht="12.8" hidden="false" customHeight="false" outlineLevel="0" collapsed="false">
      <c r="A28" s="9" t="s">
        <v>13</v>
      </c>
      <c r="B28" s="0" t="n">
        <v>37</v>
      </c>
      <c r="C28" s="11" t="n">
        <v>7.26</v>
      </c>
      <c r="D28" s="8" t="n">
        <v>1.065764</v>
      </c>
      <c r="E28" s="7" t="n">
        <v>15.88</v>
      </c>
      <c r="F28" s="8" t="n">
        <v>1.046852</v>
      </c>
    </row>
    <row r="29" customFormat="false" ht="12.8" hidden="false" customHeight="false" outlineLevel="0" collapsed="false">
      <c r="A29" s="9" t="s">
        <v>13</v>
      </c>
      <c r="B29" s="0" t="n">
        <v>38</v>
      </c>
      <c r="C29" s="7" t="n">
        <v>7.26</v>
      </c>
      <c r="D29" s="8" t="n">
        <v>1.084804</v>
      </c>
      <c r="E29" s="7" t="n">
        <v>15.88</v>
      </c>
      <c r="F29" s="8" t="n">
        <v>1.060752</v>
      </c>
    </row>
    <row r="30" customFormat="false" ht="12.8" hidden="false" customHeight="false" outlineLevel="0" collapsed="false">
      <c r="A30" s="9" t="s">
        <v>13</v>
      </c>
      <c r="B30" s="0" t="n">
        <v>39</v>
      </c>
      <c r="C30" s="11" t="n">
        <v>7.26</v>
      </c>
      <c r="D30" s="8" t="n">
        <v>1.104616</v>
      </c>
      <c r="E30" s="7" t="n">
        <v>15.88</v>
      </c>
      <c r="F30" s="8" t="n">
        <v>1.075068</v>
      </c>
    </row>
    <row r="31" customFormat="false" ht="12.8" hidden="false" customHeight="false" outlineLevel="0" collapsed="false">
      <c r="A31" s="9" t="s">
        <v>14</v>
      </c>
      <c r="B31" s="10" t="n">
        <v>40</v>
      </c>
      <c r="C31" s="7" t="n">
        <v>7.26</v>
      </c>
      <c r="D31" s="8" t="n">
        <v>1.1252</v>
      </c>
      <c r="E31" s="7" t="n">
        <v>15.88</v>
      </c>
      <c r="F31" s="12" t="n">
        <v>1.0898</v>
      </c>
    </row>
    <row r="32" customFormat="false" ht="12.8" hidden="false" customHeight="false" outlineLevel="0" collapsed="false">
      <c r="A32" s="9" t="s">
        <v>14</v>
      </c>
      <c r="B32" s="0" t="n">
        <v>41</v>
      </c>
      <c r="C32" s="11" t="n">
        <v>7.26</v>
      </c>
      <c r="D32" s="8" t="n">
        <v>1.14602</v>
      </c>
      <c r="E32" s="7" t="n">
        <v>15.88</v>
      </c>
      <c r="F32" s="8" t="n">
        <v>1.10478</v>
      </c>
    </row>
    <row r="33" customFormat="false" ht="12.8" hidden="false" customHeight="false" outlineLevel="0" collapsed="false">
      <c r="A33" s="9" t="s">
        <v>14</v>
      </c>
      <c r="B33" s="0" t="n">
        <v>42</v>
      </c>
      <c r="C33" s="7" t="n">
        <v>7.26</v>
      </c>
      <c r="D33" s="8" t="n">
        <v>1.16788</v>
      </c>
      <c r="E33" s="7" t="n">
        <v>15.88</v>
      </c>
      <c r="F33" s="8" t="n">
        <v>1.12026</v>
      </c>
    </row>
    <row r="34" customFormat="false" ht="12.8" hidden="false" customHeight="false" outlineLevel="0" collapsed="false">
      <c r="A34" s="9" t="s">
        <v>14</v>
      </c>
      <c r="B34" s="0" t="n">
        <v>43</v>
      </c>
      <c r="C34" s="11" t="n">
        <v>7.26</v>
      </c>
      <c r="D34" s="8" t="n">
        <v>1.19078</v>
      </c>
      <c r="E34" s="7" t="n">
        <v>15.88</v>
      </c>
      <c r="F34" s="8" t="n">
        <v>1.13624</v>
      </c>
    </row>
    <row r="35" customFormat="false" ht="12.8" hidden="false" customHeight="false" outlineLevel="0" collapsed="false">
      <c r="A35" s="9" t="s">
        <v>14</v>
      </c>
      <c r="B35" s="0" t="n">
        <v>44</v>
      </c>
      <c r="C35" s="7" t="n">
        <v>7.26</v>
      </c>
      <c r="D35" s="8" t="n">
        <v>1.21472</v>
      </c>
      <c r="E35" s="7" t="n">
        <v>15.88</v>
      </c>
      <c r="F35" s="8" t="n">
        <v>1.15272</v>
      </c>
    </row>
    <row r="36" customFormat="false" ht="12.8" hidden="false" customHeight="false" outlineLevel="0" collapsed="false">
      <c r="A36" s="9" t="s">
        <v>15</v>
      </c>
      <c r="B36" s="10" t="n">
        <v>45</v>
      </c>
      <c r="C36" s="11" t="n">
        <v>7.26</v>
      </c>
      <c r="D36" s="8" t="n">
        <v>1.2397</v>
      </c>
      <c r="E36" s="7" t="n">
        <v>15.88</v>
      </c>
      <c r="F36" s="12" t="n">
        <v>1.1697</v>
      </c>
    </row>
    <row r="37" customFormat="false" ht="12.8" hidden="false" customHeight="false" outlineLevel="0" collapsed="false">
      <c r="A37" s="9" t="s">
        <v>15</v>
      </c>
      <c r="B37" s="0" t="n">
        <v>46</v>
      </c>
      <c r="C37" s="7" t="n">
        <v>7.26</v>
      </c>
      <c r="D37" s="8" t="n">
        <v>1.264928</v>
      </c>
      <c r="E37" s="7" t="n">
        <v>15.88</v>
      </c>
      <c r="F37" s="8" t="n">
        <v>1.186908</v>
      </c>
    </row>
    <row r="38" customFormat="false" ht="12.8" hidden="false" customHeight="false" outlineLevel="0" collapsed="false">
      <c r="A38" s="9" t="s">
        <v>15</v>
      </c>
      <c r="B38" s="0" t="n">
        <v>47</v>
      </c>
      <c r="C38" s="11" t="n">
        <v>7.26</v>
      </c>
      <c r="D38" s="8" t="n">
        <v>1.291592</v>
      </c>
      <c r="E38" s="7" t="n">
        <v>15.88</v>
      </c>
      <c r="F38" s="8" t="n">
        <v>1.204752</v>
      </c>
    </row>
    <row r="39" customFormat="false" ht="12.8" hidden="false" customHeight="false" outlineLevel="0" collapsed="false">
      <c r="A39" s="9" t="s">
        <v>15</v>
      </c>
      <c r="B39" s="0" t="n">
        <v>48</v>
      </c>
      <c r="C39" s="7" t="n">
        <v>7.26</v>
      </c>
      <c r="D39" s="8" t="n">
        <v>1.319692</v>
      </c>
      <c r="E39" s="7" t="n">
        <v>15.88</v>
      </c>
      <c r="F39" s="8" t="n">
        <v>1.223232</v>
      </c>
    </row>
    <row r="40" customFormat="false" ht="12.8" hidden="false" customHeight="false" outlineLevel="0" collapsed="false">
      <c r="A40" s="9" t="s">
        <v>15</v>
      </c>
      <c r="B40" s="0" t="n">
        <v>49</v>
      </c>
      <c r="C40" s="11" t="n">
        <v>7.26</v>
      </c>
      <c r="D40" s="8" t="n">
        <v>1.349228</v>
      </c>
      <c r="E40" s="7" t="n">
        <v>15.88</v>
      </c>
      <c r="F40" s="8" t="n">
        <v>1.242348</v>
      </c>
    </row>
    <row r="41" customFormat="false" ht="12.8" hidden="false" customHeight="false" outlineLevel="0" collapsed="false">
      <c r="A41" s="9" t="s">
        <v>16</v>
      </c>
      <c r="B41" s="10" t="n">
        <v>50</v>
      </c>
      <c r="C41" s="11" t="n">
        <v>6</v>
      </c>
      <c r="D41" s="8" t="n">
        <v>1.1864</v>
      </c>
      <c r="E41" s="11" t="n">
        <v>11.34</v>
      </c>
      <c r="F41" s="12" t="n">
        <v>1.0488</v>
      </c>
    </row>
    <row r="42" customFormat="false" ht="12.8" hidden="false" customHeight="false" outlineLevel="0" collapsed="false">
      <c r="A42" s="9" t="s">
        <v>16</v>
      </c>
      <c r="B42" s="0" t="n">
        <v>51</v>
      </c>
      <c r="C42" s="7" t="n">
        <v>6</v>
      </c>
      <c r="D42" s="8" t="n">
        <v>1.20954</v>
      </c>
      <c r="E42" s="7" t="n">
        <v>11.34</v>
      </c>
      <c r="F42" s="8" t="n">
        <v>1.062644</v>
      </c>
    </row>
    <row r="43" customFormat="false" ht="12.8" hidden="false" customHeight="false" outlineLevel="0" collapsed="false">
      <c r="A43" s="9" t="s">
        <v>16</v>
      </c>
      <c r="B43" s="0" t="n">
        <v>52</v>
      </c>
      <c r="C43" s="11" t="n">
        <v>6</v>
      </c>
      <c r="D43" s="8" t="n">
        <v>1.23392</v>
      </c>
      <c r="E43" s="11" t="n">
        <v>11.34</v>
      </c>
      <c r="F43" s="8" t="n">
        <v>1.076936</v>
      </c>
    </row>
    <row r="44" customFormat="false" ht="12.8" hidden="false" customHeight="false" outlineLevel="0" collapsed="false">
      <c r="A44" s="9" t="s">
        <v>16</v>
      </c>
      <c r="B44" s="0" t="n">
        <v>53</v>
      </c>
      <c r="C44" s="7" t="n">
        <v>6</v>
      </c>
      <c r="D44" s="8" t="n">
        <v>1.25954</v>
      </c>
      <c r="E44" s="7" t="n">
        <v>11.34</v>
      </c>
      <c r="F44" s="8" t="n">
        <v>1.091676</v>
      </c>
    </row>
    <row r="45" customFormat="false" ht="12.8" hidden="false" customHeight="false" outlineLevel="0" collapsed="false">
      <c r="A45" s="9" t="s">
        <v>16</v>
      </c>
      <c r="B45" s="0" t="n">
        <v>54</v>
      </c>
      <c r="C45" s="11" t="n">
        <v>6</v>
      </c>
      <c r="D45" s="8" t="n">
        <v>1.2864</v>
      </c>
      <c r="E45" s="11" t="n">
        <v>11.34</v>
      </c>
      <c r="F45" s="8" t="n">
        <v>1.106864</v>
      </c>
    </row>
    <row r="46" customFormat="false" ht="12.8" hidden="false" customHeight="false" outlineLevel="0" collapsed="false">
      <c r="A46" s="9" t="s">
        <v>17</v>
      </c>
      <c r="B46" s="10" t="n">
        <v>55</v>
      </c>
      <c r="C46" s="7" t="n">
        <v>6</v>
      </c>
      <c r="D46" s="8" t="n">
        <v>1.3145</v>
      </c>
      <c r="E46" s="7" t="n">
        <v>11.34</v>
      </c>
      <c r="F46" s="12" t="n">
        <v>1.1225</v>
      </c>
    </row>
    <row r="47" customFormat="false" ht="12.8" hidden="false" customHeight="false" outlineLevel="0" collapsed="false">
      <c r="A47" s="9" t="s">
        <v>17</v>
      </c>
      <c r="B47" s="0" t="n">
        <v>56</v>
      </c>
      <c r="C47" s="11" t="n">
        <v>6</v>
      </c>
      <c r="D47" s="8" t="n">
        <v>1.34486395230087</v>
      </c>
      <c r="E47" s="11" t="n">
        <v>11.34</v>
      </c>
      <c r="F47" s="8" t="n">
        <v>1.138376</v>
      </c>
    </row>
    <row r="48" customFormat="false" ht="12.8" hidden="false" customHeight="false" outlineLevel="0" collapsed="false">
      <c r="A48" s="9" t="s">
        <v>17</v>
      </c>
      <c r="B48" s="0" t="n">
        <v>57</v>
      </c>
      <c r="C48" s="7" t="n">
        <v>6</v>
      </c>
      <c r="D48" s="8" t="n">
        <v>1.37595592845131</v>
      </c>
      <c r="E48" s="7" t="n">
        <v>11.34</v>
      </c>
      <c r="F48" s="8" t="n">
        <v>1.154804</v>
      </c>
    </row>
    <row r="49" customFormat="false" ht="12.8" hidden="false" customHeight="false" outlineLevel="0" collapsed="false">
      <c r="A49" s="9" t="s">
        <v>17</v>
      </c>
      <c r="B49" s="0" t="n">
        <v>58</v>
      </c>
      <c r="C49" s="11" t="n">
        <v>6</v>
      </c>
      <c r="D49" s="8" t="n">
        <v>1.40777592845131</v>
      </c>
      <c r="E49" s="11" t="n">
        <v>11.34</v>
      </c>
      <c r="F49" s="8" t="n">
        <v>1.171784</v>
      </c>
    </row>
    <row r="50" customFormat="false" ht="12.8" hidden="false" customHeight="false" outlineLevel="0" collapsed="false">
      <c r="A50" s="9" t="s">
        <v>17</v>
      </c>
      <c r="B50" s="0" t="n">
        <v>59</v>
      </c>
      <c r="C50" s="7" t="n">
        <v>6</v>
      </c>
      <c r="D50" s="8" t="n">
        <v>1.44032395230087</v>
      </c>
      <c r="E50" s="7" t="n">
        <v>11.34</v>
      </c>
      <c r="F50" s="8" t="n">
        <v>1.189316</v>
      </c>
    </row>
    <row r="51" customFormat="false" ht="12.8" hidden="false" customHeight="false" outlineLevel="0" collapsed="false">
      <c r="A51" s="9" t="s">
        <v>18</v>
      </c>
      <c r="B51" s="10" t="n">
        <v>60</v>
      </c>
      <c r="C51" s="11" t="n">
        <v>5</v>
      </c>
      <c r="D51" s="8" t="n">
        <v>1.3082</v>
      </c>
      <c r="E51" s="11" t="n">
        <v>9.07</v>
      </c>
      <c r="F51" s="12" t="n">
        <v>1.0424</v>
      </c>
    </row>
    <row r="52" customFormat="false" ht="12.8" hidden="false" customHeight="false" outlineLevel="0" collapsed="false">
      <c r="A52" s="9" t="s">
        <v>18</v>
      </c>
      <c r="B52" s="0" t="n">
        <v>61</v>
      </c>
      <c r="C52" s="7" t="n">
        <v>5</v>
      </c>
      <c r="D52" s="8" t="n">
        <v>1.336232</v>
      </c>
      <c r="E52" s="7" t="n">
        <v>9.07</v>
      </c>
      <c r="F52" s="8" t="n">
        <v>1.056132</v>
      </c>
    </row>
    <row r="53" customFormat="false" ht="12.8" hidden="false" customHeight="false" outlineLevel="0" collapsed="false">
      <c r="A53" s="9" t="s">
        <v>18</v>
      </c>
      <c r="B53" s="0" t="n">
        <v>62</v>
      </c>
      <c r="C53" s="11" t="n">
        <v>5</v>
      </c>
      <c r="D53" s="8" t="n">
        <v>1.365988</v>
      </c>
      <c r="E53" s="11" t="n">
        <v>9.07</v>
      </c>
      <c r="F53" s="8" t="n">
        <v>1.070288</v>
      </c>
    </row>
    <row r="54" customFormat="false" ht="12.8" hidden="false" customHeight="false" outlineLevel="0" collapsed="false">
      <c r="A54" s="9" t="s">
        <v>18</v>
      </c>
      <c r="B54" s="0" t="n">
        <v>63</v>
      </c>
      <c r="C54" s="7" t="n">
        <v>5</v>
      </c>
      <c r="D54" s="8" t="n">
        <v>1.397468</v>
      </c>
      <c r="E54" s="7" t="n">
        <v>9.07</v>
      </c>
      <c r="F54" s="8" t="n">
        <v>1.084868</v>
      </c>
    </row>
    <row r="55" customFormat="false" ht="12.8" hidden="false" customHeight="false" outlineLevel="0" collapsed="false">
      <c r="A55" s="9" t="s">
        <v>18</v>
      </c>
      <c r="B55" s="0" t="n">
        <v>64</v>
      </c>
      <c r="C55" s="11" t="n">
        <v>5</v>
      </c>
      <c r="D55" s="8" t="n">
        <v>1.430672</v>
      </c>
      <c r="E55" s="11" t="n">
        <v>9.07</v>
      </c>
      <c r="F55" s="8" t="n">
        <v>1.099872</v>
      </c>
    </row>
    <row r="56" customFormat="false" ht="12.8" hidden="false" customHeight="false" outlineLevel="0" collapsed="false">
      <c r="A56" s="9" t="s">
        <v>19</v>
      </c>
      <c r="B56" s="10" t="n">
        <v>65</v>
      </c>
      <c r="C56" s="7" t="n">
        <v>5</v>
      </c>
      <c r="D56" s="8" t="n">
        <v>1.4656</v>
      </c>
      <c r="E56" s="7" t="n">
        <v>9.07</v>
      </c>
      <c r="F56" s="12" t="n">
        <v>1.1153</v>
      </c>
    </row>
    <row r="57" customFormat="false" ht="12.8" hidden="false" customHeight="false" outlineLevel="0" collapsed="false">
      <c r="A57" s="9" t="s">
        <v>19</v>
      </c>
      <c r="B57" s="0" t="n">
        <v>66</v>
      </c>
      <c r="C57" s="11" t="n">
        <v>5</v>
      </c>
      <c r="D57" s="8" t="n">
        <v>1.50284490134885</v>
      </c>
      <c r="E57" s="11" t="n">
        <v>9.07</v>
      </c>
      <c r="F57" s="8" t="n">
        <v>1.13129888920056</v>
      </c>
    </row>
    <row r="58" customFormat="false" ht="12.8" hidden="false" customHeight="false" outlineLevel="0" collapsed="false">
      <c r="A58" s="9" t="s">
        <v>19</v>
      </c>
      <c r="B58" s="0" t="n">
        <v>67</v>
      </c>
      <c r="C58" s="7" t="n">
        <v>5</v>
      </c>
      <c r="D58" s="8" t="n">
        <v>1.54151735202327</v>
      </c>
      <c r="E58" s="7" t="n">
        <v>9.07</v>
      </c>
      <c r="F58" s="8" t="n">
        <v>1.14764833380084</v>
      </c>
    </row>
    <row r="59" customFormat="false" ht="12.8" hidden="false" customHeight="false" outlineLevel="0" collapsed="false">
      <c r="A59" s="9" t="s">
        <v>19</v>
      </c>
      <c r="B59" s="0" t="n">
        <v>68</v>
      </c>
      <c r="C59" s="11" t="n">
        <v>5</v>
      </c>
      <c r="D59" s="8" t="n">
        <v>1.58161735202327</v>
      </c>
      <c r="E59" s="11" t="n">
        <v>9.07</v>
      </c>
      <c r="F59" s="8" t="n">
        <v>1.16434833380084</v>
      </c>
    </row>
    <row r="60" customFormat="false" ht="12.8" hidden="false" customHeight="false" outlineLevel="0" collapsed="false">
      <c r="A60" s="9" t="s">
        <v>19</v>
      </c>
      <c r="B60" s="0" t="n">
        <v>69</v>
      </c>
      <c r="C60" s="7" t="n">
        <v>5</v>
      </c>
      <c r="D60" s="8" t="n">
        <v>1.62314490134885</v>
      </c>
      <c r="E60" s="7" t="n">
        <v>9.07</v>
      </c>
      <c r="F60" s="8" t="n">
        <v>1.18139888920056</v>
      </c>
    </row>
    <row r="61" customFormat="false" ht="12.8" hidden="false" customHeight="false" outlineLevel="0" collapsed="false">
      <c r="A61" s="9" t="s">
        <v>20</v>
      </c>
      <c r="B61" s="10" t="n">
        <v>70</v>
      </c>
      <c r="C61" s="11" t="n">
        <v>4</v>
      </c>
      <c r="D61" s="8" t="n">
        <v>1.5124</v>
      </c>
      <c r="E61" s="11" t="n">
        <v>7.26</v>
      </c>
      <c r="F61" s="12" t="n">
        <v>1.1408</v>
      </c>
    </row>
    <row r="62" customFormat="false" ht="12.8" hidden="false" customHeight="false" outlineLevel="0" collapsed="false">
      <c r="A62" s="9" t="s">
        <v>20</v>
      </c>
      <c r="B62" s="0" t="n">
        <v>71</v>
      </c>
      <c r="C62" s="7" t="n">
        <v>4</v>
      </c>
      <c r="D62" s="8" t="n">
        <v>1.549032</v>
      </c>
      <c r="E62" s="7" t="n">
        <v>7.26</v>
      </c>
      <c r="F62" s="8" t="n">
        <v>1.157192</v>
      </c>
    </row>
    <row r="63" customFormat="false" ht="12.8" hidden="false" customHeight="false" outlineLevel="0" collapsed="false">
      <c r="A63" s="9" t="s">
        <v>20</v>
      </c>
      <c r="B63" s="0" t="n">
        <v>72</v>
      </c>
      <c r="C63" s="11" t="n">
        <v>4</v>
      </c>
      <c r="D63" s="8" t="n">
        <v>1.588788</v>
      </c>
      <c r="E63" s="7" t="n">
        <v>7.26</v>
      </c>
      <c r="F63" s="8" t="n">
        <v>1.174168</v>
      </c>
    </row>
    <row r="64" customFormat="false" ht="12.8" hidden="false" customHeight="false" outlineLevel="0" collapsed="false">
      <c r="A64" s="9" t="s">
        <v>20</v>
      </c>
      <c r="B64" s="0" t="n">
        <v>73</v>
      </c>
      <c r="C64" s="7" t="n">
        <v>4</v>
      </c>
      <c r="D64" s="8" t="n">
        <v>1.631668</v>
      </c>
      <c r="E64" s="7" t="n">
        <v>7.26</v>
      </c>
      <c r="F64" s="8" t="n">
        <v>1.191728</v>
      </c>
    </row>
    <row r="65" customFormat="false" ht="12.8" hidden="false" customHeight="false" outlineLevel="0" collapsed="false">
      <c r="A65" s="9" t="s">
        <v>20</v>
      </c>
      <c r="B65" s="0" t="n">
        <v>74</v>
      </c>
      <c r="C65" s="11" t="n">
        <v>4</v>
      </c>
      <c r="D65" s="8" t="n">
        <v>1.677672</v>
      </c>
      <c r="E65" s="7" t="n">
        <v>7.26</v>
      </c>
      <c r="F65" s="8" t="n">
        <v>1.209872</v>
      </c>
    </row>
    <row r="66" customFormat="false" ht="12.8" hidden="false" customHeight="false" outlineLevel="0" collapsed="false">
      <c r="A66" s="9" t="s">
        <v>21</v>
      </c>
      <c r="B66" s="10" t="n">
        <v>75</v>
      </c>
      <c r="C66" s="7" t="n">
        <v>4</v>
      </c>
      <c r="D66" s="8" t="n">
        <v>1.7268</v>
      </c>
      <c r="E66" s="7" t="n">
        <v>7.26</v>
      </c>
      <c r="F66" s="12" t="n">
        <v>1.2286</v>
      </c>
    </row>
    <row r="67" customFormat="false" ht="12.8" hidden="false" customHeight="false" outlineLevel="0" collapsed="false">
      <c r="A67" s="9" t="s">
        <v>21</v>
      </c>
      <c r="B67" s="0" t="n">
        <v>76</v>
      </c>
      <c r="C67" s="11" t="n">
        <v>4</v>
      </c>
      <c r="D67" s="8" t="n">
        <v>1.774844</v>
      </c>
      <c r="E67" s="7" t="n">
        <v>7.26</v>
      </c>
      <c r="F67" s="8" t="n">
        <v>1.2457692536993</v>
      </c>
    </row>
    <row r="68" customFormat="false" ht="12.8" hidden="false" customHeight="false" outlineLevel="0" collapsed="false">
      <c r="A68" s="9" t="s">
        <v>21</v>
      </c>
      <c r="B68" s="0" t="n">
        <v>77</v>
      </c>
      <c r="C68" s="7" t="n">
        <v>4</v>
      </c>
      <c r="D68" s="8" t="n">
        <v>1.828116</v>
      </c>
      <c r="E68" s="7" t="n">
        <v>7.26</v>
      </c>
      <c r="F68" s="8" t="n">
        <v>1.26459388054895</v>
      </c>
    </row>
    <row r="69" customFormat="false" ht="12.8" hidden="false" customHeight="false" outlineLevel="0" collapsed="false">
      <c r="A69" s="9" t="s">
        <v>21</v>
      </c>
      <c r="B69" s="0" t="n">
        <v>78</v>
      </c>
      <c r="C69" s="11" t="n">
        <v>4</v>
      </c>
      <c r="D69" s="8" t="n">
        <v>1.886616</v>
      </c>
      <c r="E69" s="7" t="n">
        <v>7.26</v>
      </c>
      <c r="F69" s="8" t="n">
        <v>1.28507388054895</v>
      </c>
    </row>
    <row r="70" customFormat="false" ht="12.8" hidden="false" customHeight="false" outlineLevel="0" collapsed="false">
      <c r="A70" s="9" t="s">
        <v>21</v>
      </c>
      <c r="B70" s="0" t="n">
        <v>79</v>
      </c>
      <c r="C70" s="7" t="n">
        <v>4</v>
      </c>
      <c r="D70" s="8" t="n">
        <v>1.950344</v>
      </c>
      <c r="E70" s="7" t="n">
        <v>7.26</v>
      </c>
      <c r="F70" s="8" t="n">
        <v>1.3072092536993</v>
      </c>
    </row>
    <row r="71" customFormat="false" ht="12.8" hidden="false" customHeight="false" outlineLevel="0" collapsed="false">
      <c r="A71" s="9" t="s">
        <v>22</v>
      </c>
      <c r="B71" s="10" t="n">
        <v>80</v>
      </c>
      <c r="C71" s="11" t="n">
        <v>3</v>
      </c>
      <c r="D71" s="8" t="n">
        <v>1.9056</v>
      </c>
      <c r="E71" s="11" t="n">
        <v>5.45</v>
      </c>
      <c r="F71" s="12" t="n">
        <v>1.3043</v>
      </c>
    </row>
    <row r="72" customFormat="false" ht="12.8" hidden="false" customHeight="false" outlineLevel="0" collapsed="false">
      <c r="A72" s="9" t="s">
        <v>22</v>
      </c>
      <c r="B72" s="0" t="n">
        <v>81</v>
      </c>
      <c r="C72" s="7" t="n">
        <v>3</v>
      </c>
      <c r="D72" s="8" t="n">
        <v>1.964208</v>
      </c>
      <c r="E72" s="7" t="n">
        <v>5.45</v>
      </c>
      <c r="F72" s="8" t="n">
        <v>1.325656</v>
      </c>
    </row>
    <row r="73" customFormat="false" ht="12.8" hidden="false" customHeight="false" outlineLevel="0" collapsed="false">
      <c r="A73" s="9" t="s">
        <v>22</v>
      </c>
      <c r="B73" s="0" t="n">
        <v>82</v>
      </c>
      <c r="C73" s="11" t="n">
        <v>3</v>
      </c>
      <c r="D73" s="8" t="n">
        <v>2.030792</v>
      </c>
      <c r="E73" s="11" t="n">
        <v>5.45</v>
      </c>
      <c r="F73" s="8" t="n">
        <v>1.350424</v>
      </c>
    </row>
    <row r="74" customFormat="false" ht="12.8" hidden="false" customHeight="false" outlineLevel="0" collapsed="false">
      <c r="A74" s="9" t="s">
        <v>22</v>
      </c>
      <c r="B74" s="0" t="n">
        <v>83</v>
      </c>
      <c r="C74" s="7" t="n">
        <v>3</v>
      </c>
      <c r="D74" s="8" t="n">
        <v>2.105352</v>
      </c>
      <c r="E74" s="7" t="n">
        <v>5.45</v>
      </c>
      <c r="F74" s="8" t="n">
        <v>1.378604</v>
      </c>
    </row>
    <row r="75" customFormat="false" ht="12.8" hidden="false" customHeight="false" outlineLevel="0" collapsed="false">
      <c r="A75" s="9" t="s">
        <v>22</v>
      </c>
      <c r="B75" s="0" t="n">
        <v>84</v>
      </c>
      <c r="C75" s="11" t="n">
        <v>3</v>
      </c>
      <c r="D75" s="8" t="n">
        <v>2.187888</v>
      </c>
      <c r="E75" s="11" t="n">
        <v>5.45</v>
      </c>
      <c r="F75" s="8" t="n">
        <v>1.410196</v>
      </c>
    </row>
    <row r="76" customFormat="false" ht="12.8" hidden="false" customHeight="false" outlineLevel="0" collapsed="false">
      <c r="A76" s="9" t="s">
        <v>23</v>
      </c>
      <c r="B76" s="10" t="n">
        <v>85</v>
      </c>
      <c r="C76" s="7" t="n">
        <v>3</v>
      </c>
      <c r="D76" s="8" t="n">
        <v>2.2784</v>
      </c>
      <c r="E76" s="7" t="n">
        <v>5.45</v>
      </c>
      <c r="F76" s="12" t="n">
        <v>1.4452</v>
      </c>
    </row>
    <row r="77" customFormat="false" ht="12.8" hidden="false" customHeight="false" outlineLevel="0" collapsed="false">
      <c r="A77" s="9" t="s">
        <v>23</v>
      </c>
      <c r="B77" s="0" t="n">
        <v>86</v>
      </c>
      <c r="C77" s="11" t="n">
        <v>3</v>
      </c>
      <c r="D77" s="8" t="n">
        <v>2.358968</v>
      </c>
      <c r="E77" s="11" t="n">
        <v>5.45</v>
      </c>
      <c r="F77" s="8" t="n">
        <v>1.473792</v>
      </c>
    </row>
    <row r="78" customFormat="false" ht="12.8" hidden="false" customHeight="false" outlineLevel="0" collapsed="false">
      <c r="A78" s="9" t="s">
        <v>23</v>
      </c>
      <c r="B78" s="0" t="n">
        <v>87</v>
      </c>
      <c r="C78" s="7" t="n">
        <v>3</v>
      </c>
      <c r="D78" s="8" t="n">
        <v>2.456472</v>
      </c>
      <c r="E78" s="7" t="n">
        <v>5.45</v>
      </c>
      <c r="F78" s="8" t="n">
        <v>1.510708</v>
      </c>
    </row>
    <row r="79" customFormat="false" ht="12.8" hidden="false" customHeight="false" outlineLevel="0" collapsed="false">
      <c r="A79" s="9" t="s">
        <v>23</v>
      </c>
      <c r="B79" s="0" t="n">
        <v>88</v>
      </c>
      <c r="C79" s="11" t="n">
        <v>3</v>
      </c>
      <c r="D79" s="8" t="n">
        <v>2.570912</v>
      </c>
      <c r="E79" s="11" t="n">
        <v>5.45</v>
      </c>
      <c r="F79" s="8" t="n">
        <v>1.555948</v>
      </c>
    </row>
    <row r="80" customFormat="false" ht="12.8" hidden="false" customHeight="false" outlineLevel="0" collapsed="false">
      <c r="A80" s="9" t="s">
        <v>23</v>
      </c>
      <c r="B80" s="0" t="n">
        <v>89</v>
      </c>
      <c r="C80" s="7" t="n">
        <v>3</v>
      </c>
      <c r="D80" s="8" t="n">
        <v>2.702288</v>
      </c>
      <c r="E80" s="7" t="n">
        <v>5.45</v>
      </c>
      <c r="F80" s="8" t="n">
        <v>1.609512</v>
      </c>
    </row>
    <row r="81" customFormat="false" ht="12.8" hidden="false" customHeight="false" outlineLevel="0" collapsed="false">
      <c r="A81" s="9" t="s">
        <v>24</v>
      </c>
      <c r="B81" s="10" t="n">
        <v>90</v>
      </c>
      <c r="C81" s="11" t="n">
        <v>3</v>
      </c>
      <c r="D81" s="8" t="n">
        <v>2.8506</v>
      </c>
      <c r="E81" s="11" t="n">
        <v>5.45</v>
      </c>
      <c r="F81" s="12" t="n">
        <v>1.6714</v>
      </c>
    </row>
    <row r="82" customFormat="false" ht="12.8" hidden="false" customHeight="false" outlineLevel="0" collapsed="false">
      <c r="A82" s="9" t="s">
        <v>24</v>
      </c>
      <c r="B82" s="0" t="n">
        <v>91</v>
      </c>
      <c r="C82" s="7" t="n">
        <v>3</v>
      </c>
      <c r="D82" s="8" t="n">
        <v>2.988968</v>
      </c>
      <c r="E82" s="7" t="n">
        <v>5.45</v>
      </c>
      <c r="F82" s="8" t="n">
        <v>1.726876</v>
      </c>
    </row>
    <row r="83" customFormat="false" ht="12.8" hidden="false" customHeight="false" outlineLevel="0" collapsed="false">
      <c r="A83" s="9" t="s">
        <v>24</v>
      </c>
      <c r="B83" s="0" t="n">
        <v>92</v>
      </c>
      <c r="C83" s="11" t="n">
        <v>3</v>
      </c>
      <c r="D83" s="8" t="n">
        <v>3.135312</v>
      </c>
      <c r="E83" s="11" t="n">
        <v>5.45</v>
      </c>
      <c r="F83" s="8" t="n">
        <v>1.785764</v>
      </c>
    </row>
    <row r="84" customFormat="false" ht="12.8" hidden="false" customHeight="false" outlineLevel="0" collapsed="false">
      <c r="A84" s="9" t="s">
        <v>24</v>
      </c>
      <c r="B84" s="0" t="n">
        <v>93</v>
      </c>
      <c r="C84" s="7" t="n">
        <v>3</v>
      </c>
      <c r="D84" s="8" t="n">
        <v>3.289632</v>
      </c>
      <c r="E84" s="7" t="n">
        <v>5.45</v>
      </c>
      <c r="F84" s="8" t="n">
        <v>1.848064</v>
      </c>
    </row>
    <row r="85" customFormat="false" ht="12.8" hidden="false" customHeight="false" outlineLevel="0" collapsed="false">
      <c r="A85" s="9" t="s">
        <v>24</v>
      </c>
      <c r="B85" s="0" t="n">
        <v>94</v>
      </c>
      <c r="C85" s="11" t="n">
        <v>3</v>
      </c>
      <c r="D85" s="8" t="n">
        <v>3.451928</v>
      </c>
      <c r="E85" s="11" t="n">
        <v>5.45</v>
      </c>
      <c r="F85" s="8" t="n">
        <v>1.913776</v>
      </c>
    </row>
    <row r="86" customFormat="false" ht="12.8" hidden="false" customHeight="false" outlineLevel="0" collapsed="false">
      <c r="A86" s="9" t="s">
        <v>25</v>
      </c>
      <c r="B86" s="10" t="n">
        <v>95</v>
      </c>
      <c r="C86" s="7" t="n">
        <v>3</v>
      </c>
      <c r="D86" s="8" t="n">
        <v>3.8462</v>
      </c>
      <c r="E86" s="7" t="n">
        <v>5.45</v>
      </c>
      <c r="F86" s="12" t="n">
        <v>2.1057</v>
      </c>
    </row>
    <row r="87" customFormat="false" ht="12.8" hidden="false" customHeight="false" outlineLevel="0" collapsed="false">
      <c r="A87" s="9" t="s">
        <v>25</v>
      </c>
      <c r="B87" s="0" t="n">
        <v>96</v>
      </c>
      <c r="C87" s="11" t="n">
        <v>3</v>
      </c>
      <c r="D87" s="8" t="n">
        <v>4.096128</v>
      </c>
      <c r="E87" s="11" t="n">
        <v>5.45</v>
      </c>
      <c r="F87" s="8" t="n">
        <v>2.217532</v>
      </c>
    </row>
    <row r="88" customFormat="false" ht="12.8" hidden="false" customHeight="false" outlineLevel="0" collapsed="false">
      <c r="A88" s="9" t="s">
        <v>25</v>
      </c>
      <c r="B88" s="0" t="n">
        <v>97</v>
      </c>
      <c r="C88" s="7" t="n">
        <v>3</v>
      </c>
      <c r="D88" s="8" t="n">
        <v>4.362992</v>
      </c>
      <c r="E88" s="7" t="n">
        <v>5.45</v>
      </c>
      <c r="F88" s="8" t="n">
        <v>2.337688</v>
      </c>
    </row>
    <row r="89" customFormat="false" ht="12.8" hidden="false" customHeight="false" outlineLevel="0" collapsed="false">
      <c r="A89" s="9" t="s">
        <v>25</v>
      </c>
      <c r="B89" s="0" t="n">
        <v>98</v>
      </c>
      <c r="C89" s="11" t="n">
        <v>3</v>
      </c>
      <c r="D89" s="8" t="n">
        <v>4.646792</v>
      </c>
      <c r="E89" s="11" t="n">
        <v>5.45</v>
      </c>
      <c r="F89" s="8" t="n">
        <v>2.466168</v>
      </c>
    </row>
    <row r="90" customFormat="false" ht="12.8" hidden="false" customHeight="false" outlineLevel="0" collapsed="false">
      <c r="A90" s="9" t="s">
        <v>25</v>
      </c>
      <c r="B90" s="0" t="n">
        <v>99</v>
      </c>
      <c r="C90" s="7" t="n">
        <v>3</v>
      </c>
      <c r="D90" s="8" t="n">
        <v>4.947528</v>
      </c>
      <c r="E90" s="7" t="n">
        <v>5.45</v>
      </c>
      <c r="F90" s="8" t="n">
        <v>2.602972</v>
      </c>
    </row>
    <row r="91" customFormat="false" ht="12.8" hidden="false" customHeight="false" outlineLevel="0" collapsed="false">
      <c r="A91" s="9" t="s">
        <v>26</v>
      </c>
      <c r="B91" s="10" t="n">
        <v>100</v>
      </c>
      <c r="C91" s="11" t="n">
        <v>3</v>
      </c>
      <c r="D91" s="8" t="n">
        <v>6.0204</v>
      </c>
      <c r="E91" s="11" t="n">
        <v>5.45</v>
      </c>
      <c r="F91" s="12" t="n">
        <v>3.2456</v>
      </c>
    </row>
  </sheetData>
  <mergeCells count="5">
    <mergeCell ref="A1:F1"/>
    <mergeCell ref="G1:H1"/>
    <mergeCell ref="I1:L1"/>
    <mergeCell ref="G3:H3"/>
    <mergeCell ref="I3:L3"/>
  </mergeCells>
  <printOptions headings="false" gridLines="false" gridLinesSet="true" horizontalCentered="false" verticalCentered="false"/>
  <pageMargins left="0.456944444444444" right="0.40625" top="0.618055555555556" bottom="0.549305555555555" header="0.352777777777778" footer="0.284027777777778"/>
  <pageSetup paperSize="77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selection pane="topLeft" activeCell="E15" activeCellId="0" sqref="E15"/>
    </sheetView>
  </sheetViews>
  <sheetFormatPr defaultColWidth="11.82421875" defaultRowHeight="12.8" zeroHeight="false" outlineLevelRow="0" outlineLevelCol="0"/>
  <cols>
    <col collapsed="false" customWidth="true" hidden="false" outlineLevel="0" max="1" min="1" style="13" width="6.57"/>
    <col collapsed="false" customWidth="true" hidden="false" outlineLevel="0" max="2" min="2" style="0" width="9.78"/>
    <col collapsed="false" customWidth="true" hidden="false" outlineLevel="0" max="3" min="3" style="0" width="16.54"/>
    <col collapsed="false" customWidth="true" hidden="false" outlineLevel="0" max="4" min="4" style="0" width="19.51"/>
    <col collapsed="false" customWidth="true" hidden="false" outlineLevel="0" max="5" min="5" style="0" width="12.63"/>
    <col collapsed="false" customWidth="true" hidden="false" outlineLevel="0" max="6" min="6" style="0" width="11.12"/>
    <col collapsed="false" customWidth="true" hidden="false" outlineLevel="0" max="8" min="7" style="0" width="8.16"/>
    <col collapsed="false" customWidth="true" hidden="false" outlineLevel="0" max="9" min="9" style="0" width="10.92"/>
    <col collapsed="false" customWidth="true" hidden="false" outlineLevel="0" max="10" min="10" style="0" width="8.67"/>
    <col collapsed="false" customWidth="true" hidden="false" outlineLevel="0" max="11" min="11" style="0" width="10.29"/>
    <col collapsed="false" customWidth="true" hidden="false" outlineLevel="0" max="12" min="12" style="0" width="10.39"/>
    <col collapsed="false" customWidth="true" hidden="false" outlineLevel="0" max="13" min="13" style="0" width="10.29"/>
    <col collapsed="false" customWidth="true" hidden="false" outlineLevel="0" max="14" min="14" style="0" width="9.86"/>
    <col collapsed="false" customWidth="true" hidden="false" outlineLevel="0" max="16" min="15" style="0" width="9.65"/>
    <col collapsed="false" customWidth="true" hidden="false" outlineLevel="0" max="18" min="17" style="0" width="9.86"/>
  </cols>
  <sheetData>
    <row r="1" customFormat="false" ht="12.8" hidden="false" customHeight="false" outlineLevel="0" collapsed="false">
      <c r="P1" s="14" t="s">
        <v>27</v>
      </c>
      <c r="Q1" s="14"/>
      <c r="R1" s="14"/>
      <c r="S1" s="14"/>
    </row>
    <row r="2" customFormat="false" ht="24.45" hidden="false" customHeight="false" outlineLevel="0" collapsed="false">
      <c r="A2" s="15" t="str">
        <f aca="false">Koef!I1</f>
        <v>ARSENALS kauss vesera un smaguma mešanā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customFormat="false" ht="12.8" hidden="false" customHeight="false" outlineLevel="0" collapsed="false">
      <c r="A3" s="14" t="s">
        <v>28</v>
      </c>
      <c r="B3" s="14"/>
      <c r="C3" s="16" t="s">
        <v>29</v>
      </c>
      <c r="D3" s="16"/>
      <c r="P3" s="6" t="s">
        <v>30</v>
      </c>
      <c r="Q3" s="17" t="n">
        <f aca="false">Koef!I3</f>
        <v>44093</v>
      </c>
      <c r="R3" s="17"/>
      <c r="S3" s="17"/>
    </row>
    <row r="4" customFormat="false" ht="8.5" hidden="false" customHeight="true" outlineLevel="0" collapsed="false"/>
    <row r="5" customFormat="false" ht="33.6" hidden="false" customHeight="true" outlineLevel="0" collapsed="false">
      <c r="A5" s="18" t="s">
        <v>31</v>
      </c>
      <c r="B5" s="18" t="s">
        <v>32</v>
      </c>
      <c r="C5" s="18" t="s">
        <v>33</v>
      </c>
      <c r="D5" s="18" t="s">
        <v>34</v>
      </c>
      <c r="E5" s="18" t="s">
        <v>35</v>
      </c>
      <c r="F5" s="18" t="s">
        <v>36</v>
      </c>
      <c r="G5" s="18" t="s">
        <v>3</v>
      </c>
      <c r="H5" s="18" t="s">
        <v>4</v>
      </c>
      <c r="I5" s="18" t="s">
        <v>37</v>
      </c>
      <c r="J5" s="18" t="s">
        <v>38</v>
      </c>
      <c r="K5" s="18" t="s">
        <v>39</v>
      </c>
      <c r="L5" s="18" t="s">
        <v>40</v>
      </c>
      <c r="M5" s="18" t="s">
        <v>41</v>
      </c>
      <c r="N5" s="18" t="s">
        <v>42</v>
      </c>
      <c r="O5" s="18" t="s">
        <v>43</v>
      </c>
      <c r="P5" s="18" t="s">
        <v>44</v>
      </c>
      <c r="Q5" s="18" t="s">
        <v>45</v>
      </c>
      <c r="R5" s="18" t="s">
        <v>46</v>
      </c>
      <c r="S5" s="18" t="s">
        <v>47</v>
      </c>
    </row>
    <row r="6" customFormat="false" ht="28.35" hidden="false" customHeight="true" outlineLevel="0" collapsed="false">
      <c r="A6" s="19" t="n">
        <v>1</v>
      </c>
      <c r="B6" s="19"/>
      <c r="C6" s="19" t="s">
        <v>48</v>
      </c>
      <c r="D6" s="19" t="s">
        <v>49</v>
      </c>
      <c r="E6" s="19" t="s">
        <v>50</v>
      </c>
      <c r="F6" s="20" t="n">
        <v>18029</v>
      </c>
      <c r="G6" s="19" t="str">
        <f aca="false">IF(H6="","",LOOKUP(H6,Koef!$B$4:$B$91,Koef!$A$4:$A$91))</f>
        <v>V70+</v>
      </c>
      <c r="H6" s="19" t="n">
        <f aca="false">IF(F6="","",DATEDIF(F6,Koef!$I$3,"y"))</f>
        <v>71</v>
      </c>
      <c r="I6" s="21" t="n">
        <f aca="false">IF(H6="","",LOOKUP(H6,Koef!$B$4:$B$91,Koef!$D$4:$D$91))</f>
        <v>1.549032</v>
      </c>
      <c r="J6" s="22" t="n">
        <f aca="false">IF(H6="","",LOOKUP(H6,Koef!$B$4:$B$91,Koef!$C$4:$C$91))</f>
        <v>4</v>
      </c>
      <c r="K6" s="22" t="n">
        <v>0</v>
      </c>
      <c r="L6" s="22" t="n">
        <v>31.56</v>
      </c>
      <c r="M6" s="22" t="n">
        <v>28.33</v>
      </c>
      <c r="N6" s="22" t="n">
        <v>0</v>
      </c>
      <c r="O6" s="22" t="n">
        <v>0</v>
      </c>
      <c r="P6" s="22" t="n">
        <v>28.48</v>
      </c>
      <c r="Q6" s="22" t="n">
        <f aca="false">IF(SUM(K6:P6)=0,"",MAX(K6:P6))</f>
        <v>31.56</v>
      </c>
      <c r="R6" s="23" t="n">
        <f aca="false">IF(Q6="","",(Q6*I6))</f>
        <v>48.88744992</v>
      </c>
      <c r="S6" s="24" t="s">
        <v>51</v>
      </c>
    </row>
    <row r="7" customFormat="false" ht="28.35" hidden="false" customHeight="true" outlineLevel="0" collapsed="false">
      <c r="A7" s="19" t="n">
        <v>2</v>
      </c>
      <c r="B7" s="19"/>
      <c r="C7" s="19" t="s">
        <v>52</v>
      </c>
      <c r="D7" s="19" t="s">
        <v>53</v>
      </c>
      <c r="E7" s="19"/>
      <c r="F7" s="20" t="n">
        <v>14438</v>
      </c>
      <c r="G7" s="19" t="str">
        <f aca="false">IF(H7="","",LOOKUP(H7,Koef!$B$4:$B$91,Koef!$A$4:$A$91))</f>
        <v>V80+</v>
      </c>
      <c r="H7" s="19" t="n">
        <f aca="false">IF(F7="","",DATEDIF(F7,Koef!$I$3,"y"))</f>
        <v>81</v>
      </c>
      <c r="I7" s="21" t="n">
        <f aca="false">IF(H7="","",LOOKUP(H7,Koef!$B$4:$B$91,Koef!$D$4:$D$91))</f>
        <v>1.964208</v>
      </c>
      <c r="J7" s="22" t="n">
        <f aca="false">IF(H7="","",LOOKUP(H7,Koef!$B$4:$B$91,Koef!$C$4:$C$91))</f>
        <v>3</v>
      </c>
      <c r="K7" s="22" t="n">
        <v>29.7</v>
      </c>
      <c r="L7" s="22" t="n">
        <v>0</v>
      </c>
      <c r="M7" s="22" t="n">
        <v>32.06</v>
      </c>
      <c r="N7" s="22" t="n">
        <v>0</v>
      </c>
      <c r="O7" s="22" t="n">
        <v>30.65</v>
      </c>
      <c r="P7" s="22" t="n">
        <v>30.58</v>
      </c>
      <c r="Q7" s="22" t="n">
        <f aca="false">IF(SUM(K7:P7)=0,"",MAX(K7:P7))</f>
        <v>32.06</v>
      </c>
      <c r="R7" s="23" t="n">
        <f aca="false">IF(Q7="","",(Q7*I7))</f>
        <v>62.97250848</v>
      </c>
      <c r="S7" s="24" t="s">
        <v>54</v>
      </c>
    </row>
    <row r="8" customFormat="false" ht="28.35" hidden="false" customHeight="true" outlineLevel="0" collapsed="false">
      <c r="A8" s="19" t="n">
        <v>3</v>
      </c>
      <c r="B8" s="19"/>
      <c r="C8" s="19" t="s">
        <v>55</v>
      </c>
      <c r="D8" s="19" t="s">
        <v>56</v>
      </c>
      <c r="E8" s="19" t="s">
        <v>57</v>
      </c>
      <c r="F8" s="20" t="n">
        <v>20333</v>
      </c>
      <c r="G8" s="19" t="str">
        <f aca="false">IF(H8="","",LOOKUP(H8,Koef!$B$4:$B$91,Koef!$A$4:$A$91))</f>
        <v>V65+</v>
      </c>
      <c r="H8" s="19" t="n">
        <f aca="false">IF(F8="","",DATEDIF(F8,Koef!$I$3,"y"))</f>
        <v>65</v>
      </c>
      <c r="I8" s="21" t="n">
        <f aca="false">IF(H8="","",LOOKUP(H8,Koef!$B$4:$B$91,Koef!$D$4:$D$91))</f>
        <v>1.4656</v>
      </c>
      <c r="J8" s="22" t="n">
        <f aca="false">IF(H8="","",LOOKUP(H8,Koef!$B$4:$B$91,Koef!$C$4:$C$91))</f>
        <v>5</v>
      </c>
      <c r="K8" s="22" t="n">
        <v>31.4</v>
      </c>
      <c r="L8" s="22" t="n">
        <v>34.25</v>
      </c>
      <c r="M8" s="22" t="n">
        <v>0</v>
      </c>
      <c r="N8" s="22" t="n">
        <v>0</v>
      </c>
      <c r="O8" s="22" t="n">
        <v>0</v>
      </c>
      <c r="P8" s="22" t="n">
        <v>0</v>
      </c>
      <c r="Q8" s="22" t="n">
        <f aca="false">IF(SUM(K8:P8)=0,"",MAX(K8:P8))</f>
        <v>34.25</v>
      </c>
      <c r="R8" s="23" t="n">
        <f aca="false">IF(Q8="","",(Q8*I8))</f>
        <v>50.1968</v>
      </c>
      <c r="S8" s="24" t="s">
        <v>58</v>
      </c>
    </row>
    <row r="9" customFormat="false" ht="28.35" hidden="false" customHeight="true" outlineLevel="0" collapsed="false">
      <c r="A9" s="19" t="n">
        <v>4</v>
      </c>
      <c r="B9" s="19"/>
      <c r="C9" s="19" t="s">
        <v>59</v>
      </c>
      <c r="D9" s="19" t="s">
        <v>60</v>
      </c>
      <c r="E9" s="19" t="s">
        <v>57</v>
      </c>
      <c r="F9" s="20" t="n">
        <v>21468</v>
      </c>
      <c r="G9" s="19" t="str">
        <f aca="false">IF(H9="","",LOOKUP(H9,Koef!$B$4:$B$91,Koef!$A$4:$A$91))</f>
        <v>V60+</v>
      </c>
      <c r="H9" s="19" t="n">
        <f aca="false">IF(F9="","",DATEDIF(F9,Koef!$I$3,"y"))</f>
        <v>61</v>
      </c>
      <c r="I9" s="21" t="n">
        <f aca="false">IF(H9="","",LOOKUP(H9,Koef!$B$4:$B$91,Koef!$D$4:$D$91))</f>
        <v>1.336232</v>
      </c>
      <c r="J9" s="22" t="n">
        <f aca="false">IF(H9="","",LOOKUP(H9,Koef!$B$4:$B$91,Koef!$C$4:$C$91))</f>
        <v>5</v>
      </c>
      <c r="K9" s="22" t="n">
        <v>31.2</v>
      </c>
      <c r="L9" s="22" t="n">
        <v>33.13</v>
      </c>
      <c r="M9" s="22" t="n">
        <v>33.49</v>
      </c>
      <c r="N9" s="22" t="n">
        <v>34.65</v>
      </c>
      <c r="O9" s="22" t="n">
        <v>32.25</v>
      </c>
      <c r="P9" s="22" t="n">
        <v>34.5</v>
      </c>
      <c r="Q9" s="22" t="n">
        <f aca="false">IF(SUM(K9:P9)=0,"",MAX(K9:P9))</f>
        <v>34.65</v>
      </c>
      <c r="R9" s="23" t="n">
        <f aca="false">IF(Q9="","",(Q9*I9))</f>
        <v>46.3004388</v>
      </c>
      <c r="S9" s="24" t="s">
        <v>61</v>
      </c>
    </row>
    <row r="10" customFormat="false" ht="28.35" hidden="false" customHeight="true" outlineLevel="0" collapsed="false">
      <c r="A10" s="19" t="n">
        <v>5</v>
      </c>
      <c r="B10" s="19"/>
      <c r="C10" s="19" t="s">
        <v>62</v>
      </c>
      <c r="D10" s="19" t="s">
        <v>63</v>
      </c>
      <c r="E10" s="19" t="s">
        <v>64</v>
      </c>
      <c r="F10" s="20" t="n">
        <v>18816</v>
      </c>
      <c r="G10" s="19" t="str">
        <f aca="false">IF(H10="","",LOOKUP(H10,Koef!$B$4:$B$91,Koef!$A$4:$A$91))</f>
        <v>V65+</v>
      </c>
      <c r="H10" s="19" t="n">
        <f aca="false">IF(F10="","",DATEDIF(F10,Koef!$I$3,"y"))</f>
        <v>69</v>
      </c>
      <c r="I10" s="21" t="n">
        <f aca="false">IF(H10="","",LOOKUP(H10,Koef!$B$4:$B$91,Koef!$D$4:$D$91))</f>
        <v>1.62314490134885</v>
      </c>
      <c r="J10" s="22" t="n">
        <f aca="false">IF(H10="","",LOOKUP(H10,Koef!$B$4:$B$91,Koef!$C$4:$C$91))</f>
        <v>5</v>
      </c>
      <c r="K10" s="22" t="n">
        <v>31.77</v>
      </c>
      <c r="L10" s="22" t="n">
        <v>35.09</v>
      </c>
      <c r="M10" s="22" t="n">
        <v>34.38</v>
      </c>
      <c r="N10" s="22" t="n">
        <v>32.97</v>
      </c>
      <c r="O10" s="22" t="n">
        <v>37.32</v>
      </c>
      <c r="P10" s="22" t="n">
        <v>37.12</v>
      </c>
      <c r="Q10" s="22" t="n">
        <f aca="false">IF(SUM(K10:P10)=0,"",MAX(K10:P10))</f>
        <v>37.32</v>
      </c>
      <c r="R10" s="23" t="n">
        <f aca="false">IF(Q10="","",(Q10*I10))</f>
        <v>60.5757677183391</v>
      </c>
      <c r="S10" s="24" t="s">
        <v>65</v>
      </c>
    </row>
    <row r="11" customFormat="false" ht="28.35" hidden="false" customHeight="true" outlineLevel="0" collapsed="false">
      <c r="A11" s="25" t="n">
        <v>6</v>
      </c>
      <c r="B11" s="25"/>
      <c r="C11" s="25" t="s">
        <v>66</v>
      </c>
      <c r="D11" s="25" t="s">
        <v>67</v>
      </c>
      <c r="E11" s="25" t="s">
        <v>68</v>
      </c>
      <c r="F11" s="26" t="n">
        <v>27258</v>
      </c>
      <c r="G11" s="25" t="s">
        <v>69</v>
      </c>
      <c r="H11" s="25" t="n">
        <f aca="false">IF(F11="","",DATEDIF(F11,Koef!$I$3,"y"))</f>
        <v>46</v>
      </c>
      <c r="I11" s="27" t="n">
        <v>1</v>
      </c>
      <c r="J11" s="28" t="n">
        <f aca="false">IF(H11="","",LOOKUP(H11,Koef!$B$4:$B$91,Koef!$C$4:$C$91))</f>
        <v>7.26</v>
      </c>
      <c r="K11" s="28" t="n">
        <v>54.04</v>
      </c>
      <c r="L11" s="28" t="n">
        <v>55.78</v>
      </c>
      <c r="M11" s="28" t="n">
        <v>0</v>
      </c>
      <c r="N11" s="28" t="n">
        <v>0</v>
      </c>
      <c r="O11" s="28" t="n">
        <v>57.67</v>
      </c>
      <c r="P11" s="28" t="n">
        <v>59.52</v>
      </c>
      <c r="Q11" s="28" t="n">
        <f aca="false">IF(SUM(K11:P11)=0,"",MAX(K11:P11))</f>
        <v>59.52</v>
      </c>
      <c r="R11" s="29" t="n">
        <f aca="false">IF(Q11="","",(Q11*I11))</f>
        <v>59.52</v>
      </c>
      <c r="S11" s="30" t="s">
        <v>70</v>
      </c>
    </row>
    <row r="12" customFormat="false" ht="28.35" hidden="false" customHeight="true" outlineLevel="0" collapsed="false">
      <c r="A12" s="19" t="n">
        <v>7</v>
      </c>
      <c r="B12" s="19"/>
      <c r="C12" s="19" t="s">
        <v>71</v>
      </c>
      <c r="D12" s="19" t="s">
        <v>72</v>
      </c>
      <c r="E12" s="19" t="s">
        <v>73</v>
      </c>
      <c r="F12" s="20" t="n">
        <v>15843</v>
      </c>
      <c r="G12" s="19" t="str">
        <f aca="false">IF(H12="","",LOOKUP(H12,Koef!$B$4:$B$91,Koef!$A$4:$A$91))</f>
        <v>V75+</v>
      </c>
      <c r="H12" s="19" t="n">
        <f aca="false">IF(F12="","",DATEDIF(F12,Koef!$I$3,"y"))</f>
        <v>77</v>
      </c>
      <c r="I12" s="21" t="n">
        <f aca="false">IF(H12="","",LOOKUP(H12,Koef!$B$4:$B$91,Koef!$D$4:$D$91))</f>
        <v>1.828116</v>
      </c>
      <c r="J12" s="22" t="n">
        <f aca="false">IF(H12="","",LOOKUP(H12,Koef!$B$4:$B$91,Koef!$C$4:$C$91))</f>
        <v>4</v>
      </c>
      <c r="K12" s="22" t="n">
        <v>24.74</v>
      </c>
      <c r="L12" s="22" t="n">
        <v>26.58</v>
      </c>
      <c r="M12" s="22" t="n">
        <v>26.86</v>
      </c>
      <c r="N12" s="22" t="n">
        <v>26.83</v>
      </c>
      <c r="O12" s="22" t="n">
        <v>25.75</v>
      </c>
      <c r="P12" s="22" t="n">
        <v>25.3</v>
      </c>
      <c r="Q12" s="22" t="n">
        <f aca="false">IF(SUM(K12:P12)=0,"",MAX(K12:P12))</f>
        <v>26.86</v>
      </c>
      <c r="R12" s="23" t="n">
        <f aca="false">IF(Q12="","",(Q12*I12))</f>
        <v>49.10319576</v>
      </c>
      <c r="S12" s="24" t="s">
        <v>74</v>
      </c>
    </row>
    <row r="13" customFormat="false" ht="28.35" hidden="false" customHeight="true" outlineLevel="0" collapsed="false">
      <c r="A13" s="25" t="n">
        <v>8</v>
      </c>
      <c r="B13" s="25"/>
      <c r="C13" s="25" t="s">
        <v>75</v>
      </c>
      <c r="D13" s="25" t="s">
        <v>76</v>
      </c>
      <c r="E13" s="25" t="s">
        <v>68</v>
      </c>
      <c r="F13" s="26" t="n">
        <v>37323</v>
      </c>
      <c r="G13" s="25" t="s">
        <v>69</v>
      </c>
      <c r="H13" s="25" t="n">
        <f aca="false">IF(F13="","",DATEDIF(F13,Koef!$I$3,"y"))</f>
        <v>18</v>
      </c>
      <c r="I13" s="27" t="n">
        <f aca="false">IF(H13="","",LOOKUP(H13,Koef!$B$4:$B$91,Koef!$D$4:$D$91))</f>
        <v>1</v>
      </c>
      <c r="J13" s="28" t="n">
        <v>7.26</v>
      </c>
      <c r="K13" s="28" t="n">
        <v>0</v>
      </c>
      <c r="L13" s="28" t="n">
        <v>0</v>
      </c>
      <c r="M13" s="28" t="n">
        <v>56.1</v>
      </c>
      <c r="N13" s="28" t="n">
        <v>0</v>
      </c>
      <c r="O13" s="28" t="n">
        <v>0</v>
      </c>
      <c r="P13" s="28" t="n">
        <v>0</v>
      </c>
      <c r="Q13" s="28" t="n">
        <f aca="false">IF(SUM(K13:P13)=0,"",MAX(K13:P13))</f>
        <v>56.1</v>
      </c>
      <c r="R13" s="29" t="n">
        <f aca="false">IF(Q13="","",(Q13*I13))</f>
        <v>56.1</v>
      </c>
      <c r="S13" s="30" t="s">
        <v>77</v>
      </c>
    </row>
    <row r="14" customFormat="false" ht="28.35" hidden="false" customHeight="true" outlineLevel="0" collapsed="false">
      <c r="A14" s="25" t="n">
        <v>9</v>
      </c>
      <c r="B14" s="25"/>
      <c r="C14" s="25" t="s">
        <v>78</v>
      </c>
      <c r="D14" s="25" t="s">
        <v>79</v>
      </c>
      <c r="E14" s="25" t="s">
        <v>80</v>
      </c>
      <c r="F14" s="26" t="n">
        <v>37484</v>
      </c>
      <c r="G14" s="25" t="s">
        <v>69</v>
      </c>
      <c r="H14" s="25" t="n">
        <f aca="false">IF(F14="","",DATEDIF(F14,Koef!$I$3,"y"))</f>
        <v>18</v>
      </c>
      <c r="I14" s="27" t="n">
        <v>1</v>
      </c>
      <c r="J14" s="28" t="n">
        <v>7.26</v>
      </c>
      <c r="K14" s="28" t="n">
        <v>0</v>
      </c>
      <c r="L14" s="28" t="n">
        <v>0</v>
      </c>
      <c r="M14" s="28" t="n">
        <v>30.42</v>
      </c>
      <c r="N14" s="28" t="n">
        <v>29.8</v>
      </c>
      <c r="O14" s="28" t="n">
        <v>31.43</v>
      </c>
      <c r="P14" s="28" t="n">
        <v>0</v>
      </c>
      <c r="Q14" s="28" t="n">
        <f aca="false">IF(SUM(K14:P14)=0,"",MAX(K14:P14))</f>
        <v>31.43</v>
      </c>
      <c r="R14" s="29" t="n">
        <f aca="false">IF(Q14="","",(Q14*I14))</f>
        <v>31.43</v>
      </c>
      <c r="S14" s="30" t="s">
        <v>81</v>
      </c>
    </row>
    <row r="15" customFormat="false" ht="28.35" hidden="false" customHeight="true" outlineLevel="0" collapsed="false">
      <c r="A15" s="19" t="n">
        <v>10</v>
      </c>
      <c r="B15" s="19"/>
      <c r="C15" s="19"/>
      <c r="D15" s="19"/>
      <c r="E15" s="19"/>
      <c r="F15" s="20"/>
      <c r="G15" s="19" t="str">
        <f aca="false">IF(H15="","",LOOKUP(H15,Koef!$B$4:$B$91,Koef!$A$4:$A$91))</f>
        <v/>
      </c>
      <c r="H15" s="19" t="str">
        <f aca="false">IF(F15="","",DATEDIF(F15,Koef!$I$3,"y"))</f>
        <v/>
      </c>
      <c r="I15" s="21"/>
      <c r="J15" s="22" t="str">
        <f aca="false">IF(H15="","",LOOKUP(H15,Koef!$B$4:$B$91,Koef!$C$4:$C$91))</f>
        <v/>
      </c>
      <c r="K15" s="22"/>
      <c r="L15" s="22"/>
      <c r="M15" s="22"/>
      <c r="N15" s="22"/>
      <c r="O15" s="22"/>
      <c r="P15" s="22"/>
      <c r="Q15" s="22" t="str">
        <f aca="false">IF(SUM(K15:P15)=0,"",MAX(K15:P15))</f>
        <v/>
      </c>
      <c r="R15" s="23" t="str">
        <f aca="false">IF(Q15="","",(Q15*I15))</f>
        <v/>
      </c>
      <c r="S15" s="24"/>
    </row>
    <row r="16" customFormat="false" ht="28.35" hidden="false" customHeight="true" outlineLevel="0" collapsed="false">
      <c r="A16" s="19" t="n">
        <v>11</v>
      </c>
      <c r="B16" s="19"/>
      <c r="C16" s="19"/>
      <c r="D16" s="19"/>
      <c r="E16" s="19"/>
      <c r="F16" s="20"/>
      <c r="G16" s="19" t="str">
        <f aca="false">IF(H16="","",LOOKUP(H16,Koef!$B$4:$B$91,Koef!$A$4:$A$91))</f>
        <v/>
      </c>
      <c r="H16" s="19" t="str">
        <f aca="false">IF(F16="","",DATEDIF(F16,Koef!$I$3,"y"))</f>
        <v/>
      </c>
      <c r="I16" s="21" t="str">
        <f aca="false">IF(H16="","",LOOKUP(H16,Koef!$B$4:$B$91,Koef!$D$4:$D$91))</f>
        <v/>
      </c>
      <c r="J16" s="22" t="str">
        <f aca="false">IF(H16="","",LOOKUP(H16,Koef!$B$4:$B$91,Koef!$C$4:$C$91))</f>
        <v/>
      </c>
      <c r="K16" s="22"/>
      <c r="L16" s="22"/>
      <c r="M16" s="22"/>
      <c r="N16" s="22"/>
      <c r="O16" s="22"/>
      <c r="P16" s="22"/>
      <c r="Q16" s="22" t="str">
        <f aca="false">IF(SUM(K16:P16)=0,"",MAX(K16:P16))</f>
        <v/>
      </c>
      <c r="R16" s="23" t="str">
        <f aca="false">IF(Q16="","",(Q16*I16))</f>
        <v/>
      </c>
      <c r="S16" s="24"/>
    </row>
    <row r="17" customFormat="false" ht="28.35" hidden="false" customHeight="true" outlineLevel="0" collapsed="false">
      <c r="A17" s="19" t="n">
        <v>12</v>
      </c>
      <c r="B17" s="19"/>
      <c r="C17" s="19"/>
      <c r="D17" s="19"/>
      <c r="E17" s="19"/>
      <c r="F17" s="20"/>
      <c r="G17" s="19" t="str">
        <f aca="false">IF(H17="","",LOOKUP(H17,Koef!$B$4:$B$91,Koef!$A$4:$A$91))</f>
        <v/>
      </c>
      <c r="H17" s="19" t="str">
        <f aca="false">IF(F17="","",DATEDIF(F17,Koef!$I$3,"y"))</f>
        <v/>
      </c>
      <c r="I17" s="21" t="str">
        <f aca="false">IF(H17="","",LOOKUP(H17,Koef!$B$4:$B$91,Koef!$D$4:$D$91))</f>
        <v/>
      </c>
      <c r="J17" s="22" t="str">
        <f aca="false">IF(H17="","",LOOKUP(H17,Koef!$B$4:$B$91,Koef!$C$4:$C$91))</f>
        <v/>
      </c>
      <c r="K17" s="22"/>
      <c r="L17" s="22"/>
      <c r="M17" s="22"/>
      <c r="N17" s="22"/>
      <c r="O17" s="22"/>
      <c r="P17" s="22"/>
      <c r="Q17" s="22" t="str">
        <f aca="false">IF(SUM(K17:P17)=0,"",MAX(K17:P17))</f>
        <v/>
      </c>
      <c r="R17" s="23" t="str">
        <f aca="false">IF(Q17="","",(Q17*I17))</f>
        <v/>
      </c>
      <c r="S17" s="24"/>
    </row>
    <row r="18" customFormat="false" ht="28.35" hidden="false" customHeight="true" outlineLevel="0" collapsed="false">
      <c r="A18" s="19" t="n">
        <v>13</v>
      </c>
      <c r="B18" s="19"/>
      <c r="C18" s="19"/>
      <c r="D18" s="19"/>
      <c r="E18" s="19"/>
      <c r="F18" s="20"/>
      <c r="G18" s="19" t="str">
        <f aca="false">IF(H18="","",LOOKUP(H18,Koef!$B$4:$B$91,Koef!$A$4:$A$91))</f>
        <v/>
      </c>
      <c r="H18" s="19" t="str">
        <f aca="false">IF(F18="","",DATEDIF(F18,Koef!$I$3,"y"))</f>
        <v/>
      </c>
      <c r="I18" s="21" t="str">
        <f aca="false">IF(H18="","",LOOKUP(H18,Koef!$B$4:$B$91,Koef!$D$4:$D$91))</f>
        <v/>
      </c>
      <c r="J18" s="22" t="str">
        <f aca="false">IF(H18="","",LOOKUP(H18,Koef!$B$4:$B$91,Koef!$C$4:$C$91))</f>
        <v/>
      </c>
      <c r="K18" s="19"/>
      <c r="L18" s="19"/>
      <c r="M18" s="19"/>
      <c r="N18" s="19"/>
      <c r="O18" s="19"/>
      <c r="P18" s="19"/>
      <c r="Q18" s="19" t="str">
        <f aca="false">IF(SUM(K18:P18)=0,"",MAX(K18:P18))</f>
        <v/>
      </c>
      <c r="R18" s="23" t="str">
        <f aca="false">IF(Q18="","",(Q18*I18))</f>
        <v/>
      </c>
      <c r="S18" s="31"/>
    </row>
    <row r="19" customFormat="false" ht="28.35" hidden="false" customHeight="true" outlineLevel="0" collapsed="false">
      <c r="A19" s="19" t="n">
        <v>14</v>
      </c>
      <c r="B19" s="19"/>
      <c r="C19" s="19"/>
      <c r="D19" s="19"/>
      <c r="E19" s="19"/>
      <c r="F19" s="20"/>
      <c r="G19" s="19" t="str">
        <f aca="false">IF(H19="","",LOOKUP(H19,Koef!$B$4:$B$91,Koef!$A$4:$A$91))</f>
        <v/>
      </c>
      <c r="H19" s="19" t="str">
        <f aca="false">IF(F19="","",DATEDIF(F19,Koef!$I$3,"y"))</f>
        <v/>
      </c>
      <c r="I19" s="21" t="str">
        <f aca="false">IF(H19="","",LOOKUP(H19,Koef!$B$4:$B$91,Koef!$D$4:$D$91))</f>
        <v/>
      </c>
      <c r="J19" s="22" t="str">
        <f aca="false">IF(H19="","",LOOKUP(H19,Koef!$B$4:$B$91,Koef!$C$4:$C$91))</f>
        <v/>
      </c>
      <c r="K19" s="19"/>
      <c r="L19" s="19"/>
      <c r="M19" s="19"/>
      <c r="N19" s="19"/>
      <c r="O19" s="19"/>
      <c r="P19" s="19"/>
      <c r="Q19" s="19" t="str">
        <f aca="false">IF(SUM(K19:P19)=0,"",MAX(K19:P19))</f>
        <v/>
      </c>
      <c r="R19" s="23" t="str">
        <f aca="false">IF(Q19="","",(Q19*I19))</f>
        <v/>
      </c>
      <c r="S19" s="31"/>
    </row>
    <row r="20" customFormat="false" ht="28.35" hidden="false" customHeight="true" outlineLevel="0" collapsed="false">
      <c r="A20" s="19" t="n">
        <v>15</v>
      </c>
      <c r="B20" s="19"/>
      <c r="C20" s="19"/>
      <c r="D20" s="19"/>
      <c r="E20" s="19"/>
      <c r="F20" s="20"/>
      <c r="G20" s="19" t="str">
        <f aca="false">IF(H20="","",LOOKUP(H20,Koef!$B$4:$B$91,Koef!$A$4:$A$91))</f>
        <v/>
      </c>
      <c r="H20" s="19" t="str">
        <f aca="false">IF(F20="","",DATEDIF(F20,Koef!$I$3,"y"))</f>
        <v/>
      </c>
      <c r="I20" s="21" t="str">
        <f aca="false">IF(H20="","",LOOKUP(H20,Koef!$B$4:$B$91,Koef!$D$4:$D$91))</f>
        <v/>
      </c>
      <c r="J20" s="22" t="str">
        <f aca="false">IF(H20="","",LOOKUP(H20,Koef!$B$4:$B$91,Koef!$C$4:$C$91))</f>
        <v/>
      </c>
      <c r="K20" s="19"/>
      <c r="L20" s="19"/>
      <c r="M20" s="19"/>
      <c r="N20" s="19"/>
      <c r="O20" s="19"/>
      <c r="P20" s="19"/>
      <c r="Q20" s="19" t="str">
        <f aca="false">IF(SUM(K20:P20)=0,"",MAX(K20:P20))</f>
        <v/>
      </c>
      <c r="R20" s="23" t="str">
        <f aca="false">IF(Q20="","",(Q20*I20))</f>
        <v/>
      </c>
      <c r="S20" s="31"/>
    </row>
    <row r="21" customFormat="false" ht="28.35" hidden="false" customHeight="true" outlineLevel="0" collapsed="false">
      <c r="A21" s="19" t="n">
        <v>16</v>
      </c>
      <c r="B21" s="19"/>
      <c r="C21" s="19"/>
      <c r="D21" s="19"/>
      <c r="E21" s="19"/>
      <c r="F21" s="20"/>
      <c r="G21" s="19" t="str">
        <f aca="false">IF(H21="","",LOOKUP(H21,Koef!$B$4:$B$91,Koef!$A$4:$A$91))</f>
        <v/>
      </c>
      <c r="H21" s="19" t="str">
        <f aca="false">IF(F21="","",DATEDIF(F21,Koef!$I$3,"y"))</f>
        <v/>
      </c>
      <c r="I21" s="21" t="str">
        <f aca="false">IF(H21="","",LOOKUP(H21,Koef!$B$4:$B$91,Koef!$D$4:$D$91))</f>
        <v/>
      </c>
      <c r="J21" s="22" t="str">
        <f aca="false">IF(H21="","",LOOKUP(H21,Koef!$B$4:$B$91,Koef!$C$4:$C$91))</f>
        <v/>
      </c>
      <c r="K21" s="19"/>
      <c r="L21" s="19"/>
      <c r="M21" s="19"/>
      <c r="N21" s="19"/>
      <c r="O21" s="19"/>
      <c r="P21" s="19"/>
      <c r="Q21" s="19" t="str">
        <f aca="false">IF(SUM(K21:P21)=0,"",MAX(K21:P21))</f>
        <v/>
      </c>
      <c r="R21" s="23" t="str">
        <f aca="false">IF(Q21="","",(Q21*I21))</f>
        <v/>
      </c>
      <c r="S21" s="31"/>
    </row>
    <row r="22" customFormat="false" ht="28.35" hidden="false" customHeight="true" outlineLevel="0" collapsed="false">
      <c r="A22" s="19" t="n">
        <v>17</v>
      </c>
      <c r="B22" s="19"/>
      <c r="C22" s="19"/>
      <c r="D22" s="19"/>
      <c r="E22" s="19"/>
      <c r="F22" s="20"/>
      <c r="G22" s="19" t="str">
        <f aca="false">IF(H22="","",LOOKUP(H22,Koef!$B$4:$B$91,Koef!$A$4:$A$91))</f>
        <v/>
      </c>
      <c r="H22" s="19" t="str">
        <f aca="false">IF(F22="","",DATEDIF(F22,Koef!$I$3,"y"))</f>
        <v/>
      </c>
      <c r="I22" s="21" t="str">
        <f aca="false">IF(H22="","",LOOKUP(H22,Koef!$B$4:$B$91,Koef!$D$4:$D$91))</f>
        <v/>
      </c>
      <c r="J22" s="22" t="str">
        <f aca="false">IF(H22="","",LOOKUP(H22,Koef!$B$4:$B$91,Koef!$C$4:$C$91))</f>
        <v/>
      </c>
      <c r="K22" s="19"/>
      <c r="L22" s="19"/>
      <c r="M22" s="19"/>
      <c r="N22" s="19"/>
      <c r="O22" s="19"/>
      <c r="P22" s="19"/>
      <c r="Q22" s="19" t="str">
        <f aca="false">IF(SUM(K22:P22)=0,"",MAX(K22:P22))</f>
        <v/>
      </c>
      <c r="R22" s="23" t="str">
        <f aca="false">IF(Q22="","",(Q22*I22))</f>
        <v/>
      </c>
      <c r="S22" s="31"/>
    </row>
    <row r="23" customFormat="false" ht="28.35" hidden="false" customHeight="true" outlineLevel="0" collapsed="false">
      <c r="A23" s="19" t="n">
        <v>18</v>
      </c>
      <c r="B23" s="19"/>
      <c r="C23" s="19"/>
      <c r="D23" s="19"/>
      <c r="E23" s="19"/>
      <c r="F23" s="20"/>
      <c r="G23" s="19" t="str">
        <f aca="false">IF(H23="","",LOOKUP(H23,Koef!$B$4:$B$91,Koef!$A$4:$A$91))</f>
        <v/>
      </c>
      <c r="H23" s="19" t="str">
        <f aca="false">IF(F23="","",DATEDIF(F23,Koef!$I$3,"y"))</f>
        <v/>
      </c>
      <c r="I23" s="21" t="str">
        <f aca="false">IF(H23="","",LOOKUP(H23,Koef!$B$4:$B$91,Koef!$D$4:$D$91))</f>
        <v/>
      </c>
      <c r="J23" s="22" t="str">
        <f aca="false">IF(H23="","",LOOKUP(H23,Koef!$B$4:$B$91,Koef!$C$4:$C$91))</f>
        <v/>
      </c>
      <c r="K23" s="19"/>
      <c r="L23" s="19"/>
      <c r="M23" s="19"/>
      <c r="N23" s="19"/>
      <c r="O23" s="19"/>
      <c r="P23" s="19"/>
      <c r="Q23" s="19" t="str">
        <f aca="false">IF(SUM(K23:P23)=0,"",MAX(K23:P23))</f>
        <v/>
      </c>
      <c r="R23" s="23" t="str">
        <f aca="false">IF(Q23="","",(Q23*I23))</f>
        <v/>
      </c>
      <c r="S23" s="31"/>
    </row>
    <row r="24" customFormat="false" ht="28.35" hidden="false" customHeight="true" outlineLevel="0" collapsed="false">
      <c r="A24" s="19" t="n">
        <v>19</v>
      </c>
      <c r="B24" s="19"/>
      <c r="C24" s="19"/>
      <c r="D24" s="19"/>
      <c r="E24" s="19"/>
      <c r="F24" s="20"/>
      <c r="G24" s="19" t="str">
        <f aca="false">IF(H24="","",LOOKUP(H24,Koef!$B$4:$B$91,Koef!$A$4:$A$91))</f>
        <v/>
      </c>
      <c r="H24" s="19" t="str">
        <f aca="false">IF(F24="","",DATEDIF(F24,Koef!$I$3,"y"))</f>
        <v/>
      </c>
      <c r="I24" s="21" t="str">
        <f aca="false">IF(H24="","",LOOKUP(H24,Koef!$B$4:$B$91,Koef!$D$4:$D$91))</f>
        <v/>
      </c>
      <c r="J24" s="22" t="str">
        <f aca="false">IF(H24="","",LOOKUP(H24,Koef!$B$4:$B$91,Koef!$C$4:$C$91))</f>
        <v/>
      </c>
      <c r="K24" s="19"/>
      <c r="L24" s="19"/>
      <c r="M24" s="19"/>
      <c r="N24" s="19"/>
      <c r="O24" s="19"/>
      <c r="P24" s="19"/>
      <c r="Q24" s="19" t="str">
        <f aca="false">IF(SUM(K24:P24)=0,"",MAX(K24:P24))</f>
        <v/>
      </c>
      <c r="R24" s="23" t="str">
        <f aca="false">IF(Q24="","",(Q24*I24))</f>
        <v/>
      </c>
      <c r="S24" s="31"/>
    </row>
    <row r="25" customFormat="false" ht="28.35" hidden="false" customHeight="true" outlineLevel="0" collapsed="false">
      <c r="A25" s="19" t="n">
        <v>20</v>
      </c>
      <c r="B25" s="19"/>
      <c r="C25" s="19"/>
      <c r="D25" s="19"/>
      <c r="E25" s="19"/>
      <c r="F25" s="20"/>
      <c r="G25" s="19" t="str">
        <f aca="false">IF(H25="","",LOOKUP(H25,Koef!$B$4:$B$91,Koef!$A$4:$A$91))</f>
        <v/>
      </c>
      <c r="H25" s="19" t="str">
        <f aca="false">IF(F25="","",DATEDIF(F25,Koef!$I$3,"y"))</f>
        <v/>
      </c>
      <c r="I25" s="21" t="str">
        <f aca="false">IF(H25="","",LOOKUP(H25,Koef!$B$4:$B$91,Koef!$D$4:$D$91))</f>
        <v/>
      </c>
      <c r="J25" s="22" t="str">
        <f aca="false">IF(H25="","",LOOKUP(H25,Koef!$B$4:$B$91,Koef!$C$4:$C$91))</f>
        <v/>
      </c>
      <c r="K25" s="19"/>
      <c r="L25" s="19"/>
      <c r="M25" s="19"/>
      <c r="N25" s="19"/>
      <c r="O25" s="19"/>
      <c r="P25" s="19"/>
      <c r="Q25" s="19" t="str">
        <f aca="false">IF(SUM(K25:P25)=0,"",MAX(K25:P25))</f>
        <v/>
      </c>
      <c r="R25" s="23" t="str">
        <f aca="false">IF(Q25="","",(Q25*I25))</f>
        <v/>
      </c>
      <c r="S25" s="31"/>
    </row>
    <row r="26" customFormat="false" ht="28.35" hidden="false" customHeight="true" outlineLevel="0" collapsed="false">
      <c r="A26" s="19" t="n">
        <v>21</v>
      </c>
      <c r="B26" s="19"/>
      <c r="C26" s="19"/>
      <c r="D26" s="19"/>
      <c r="E26" s="19"/>
      <c r="F26" s="20"/>
      <c r="G26" s="19" t="str">
        <f aca="false">IF(H26="","",LOOKUP(H26,Koef!$B$4:$B$91,Koef!$A$4:$A$91))</f>
        <v/>
      </c>
      <c r="H26" s="19" t="str">
        <f aca="false">IF(F26="","",DATEDIF(F26,Koef!$I$3,"y"))</f>
        <v/>
      </c>
      <c r="I26" s="21" t="str">
        <f aca="false">IF(H26="","",LOOKUP(H26,Koef!$B$4:$B$91,Koef!$D$4:$D$91))</f>
        <v/>
      </c>
      <c r="J26" s="22" t="str">
        <f aca="false">IF(H26="","",LOOKUP(H26,Koef!$B$4:$B$91,Koef!$C$4:$C$91))</f>
        <v/>
      </c>
      <c r="K26" s="19"/>
      <c r="L26" s="19"/>
      <c r="M26" s="19"/>
      <c r="N26" s="19"/>
      <c r="O26" s="19"/>
      <c r="P26" s="19"/>
      <c r="Q26" s="19" t="str">
        <f aca="false">IF(SUM(K26:P26)=0,"",MAX(K26:P26))</f>
        <v/>
      </c>
      <c r="R26" s="23" t="str">
        <f aca="false">IF(Q26="","",(Q26*I26))</f>
        <v/>
      </c>
      <c r="S26" s="31"/>
    </row>
    <row r="27" customFormat="false" ht="10.25" hidden="false" customHeight="true" outlineLevel="0" collapsed="false"/>
    <row r="28" customFormat="false" ht="17.05" hidden="false" customHeight="true" outlineLevel="0" collapsed="false">
      <c r="A28" s="2" t="s">
        <v>82</v>
      </c>
      <c r="B28" s="2"/>
      <c r="C28" s="32"/>
      <c r="D28" s="32"/>
      <c r="E28" s="33"/>
      <c r="F28" s="2" t="s">
        <v>83</v>
      </c>
      <c r="G28" s="2"/>
      <c r="H28" s="32"/>
      <c r="I28" s="32"/>
      <c r="J28" s="32"/>
      <c r="K28" s="32"/>
    </row>
    <row r="29" customFormat="false" ht="9.1" hidden="false" customHeight="true" outlineLevel="0" collapsed="false"/>
  </sheetData>
  <mergeCells count="9">
    <mergeCell ref="P1:S1"/>
    <mergeCell ref="A2:S2"/>
    <mergeCell ref="A3:B3"/>
    <mergeCell ref="C3:D3"/>
    <mergeCell ref="Q3:S3"/>
    <mergeCell ref="A28:B28"/>
    <mergeCell ref="C28:D28"/>
    <mergeCell ref="F28:G28"/>
    <mergeCell ref="H28:K28"/>
  </mergeCells>
  <printOptions headings="false" gridLines="false" gridLinesSet="true" horizontalCentered="false" verticalCentered="false"/>
  <pageMargins left="0.456944444444444" right="0.40625" top="0.619444444444444" bottom="0.549305555555555" header="0.352777777777778" footer="0.28402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selection pane="topLeft" activeCell="A1" activeCellId="0" sqref="A1"/>
    </sheetView>
  </sheetViews>
  <sheetFormatPr defaultColWidth="11.82421875" defaultRowHeight="12.8" zeroHeight="false" outlineLevelRow="0" outlineLevelCol="0"/>
  <cols>
    <col collapsed="false" customWidth="true" hidden="false" outlineLevel="0" max="1" min="1" style="13" width="6.57"/>
    <col collapsed="false" customWidth="true" hidden="false" outlineLevel="0" max="2" min="2" style="0" width="9.78"/>
    <col collapsed="false" customWidth="true" hidden="false" outlineLevel="0" max="3" min="3" style="0" width="16.54"/>
    <col collapsed="false" customWidth="true" hidden="false" outlineLevel="0" max="4" min="4" style="0" width="19.51"/>
    <col collapsed="false" customWidth="true" hidden="false" outlineLevel="0" max="5" min="5" style="0" width="12.63"/>
    <col collapsed="false" customWidth="true" hidden="false" outlineLevel="0" max="6" min="6" style="0" width="11.12"/>
    <col collapsed="false" customWidth="true" hidden="false" outlineLevel="0" max="8" min="7" style="0" width="8.16"/>
    <col collapsed="false" customWidth="true" hidden="false" outlineLevel="0" max="9" min="9" style="0" width="10.92"/>
    <col collapsed="false" customWidth="true" hidden="false" outlineLevel="0" max="10" min="10" style="0" width="8.67"/>
    <col collapsed="false" customWidth="true" hidden="false" outlineLevel="0" max="11" min="11" style="0" width="10.29"/>
    <col collapsed="false" customWidth="true" hidden="false" outlineLevel="0" max="12" min="12" style="0" width="10.39"/>
    <col collapsed="false" customWidth="true" hidden="false" outlineLevel="0" max="13" min="13" style="0" width="10.29"/>
    <col collapsed="false" customWidth="true" hidden="false" outlineLevel="0" max="14" min="14" style="0" width="9.86"/>
    <col collapsed="false" customWidth="true" hidden="false" outlineLevel="0" max="16" min="15" style="0" width="9.65"/>
    <col collapsed="false" customWidth="true" hidden="false" outlineLevel="0" max="18" min="17" style="0" width="9.86"/>
  </cols>
  <sheetData>
    <row r="1" customFormat="false" ht="12.8" hidden="false" customHeight="false" outlineLevel="0" collapsed="false">
      <c r="P1" s="14" t="s">
        <v>27</v>
      </c>
      <c r="Q1" s="14"/>
      <c r="R1" s="14"/>
      <c r="S1" s="14"/>
    </row>
    <row r="2" customFormat="false" ht="24.45" hidden="false" customHeight="false" outlineLevel="0" collapsed="false">
      <c r="A2" s="15" t="str">
        <f aca="false">Koef!I1</f>
        <v>ARSENALS kauss vesera un smaguma mešanā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customFormat="false" ht="12.8" hidden="false" customHeight="false" outlineLevel="0" collapsed="false">
      <c r="A3" s="14" t="s">
        <v>28</v>
      </c>
      <c r="B3" s="14"/>
      <c r="C3" s="16" t="s">
        <v>84</v>
      </c>
      <c r="D3" s="16"/>
      <c r="P3" s="6" t="s">
        <v>30</v>
      </c>
      <c r="Q3" s="17" t="n">
        <f aca="false">Koef!I3</f>
        <v>44093</v>
      </c>
      <c r="R3" s="17"/>
      <c r="S3" s="17"/>
    </row>
    <row r="4" customFormat="false" ht="8.5" hidden="false" customHeight="true" outlineLevel="0" collapsed="false"/>
    <row r="5" customFormat="false" ht="33.6" hidden="false" customHeight="true" outlineLevel="0" collapsed="false">
      <c r="A5" s="18" t="s">
        <v>31</v>
      </c>
      <c r="B5" s="18" t="s">
        <v>32</v>
      </c>
      <c r="C5" s="18" t="s">
        <v>33</v>
      </c>
      <c r="D5" s="18" t="s">
        <v>34</v>
      </c>
      <c r="E5" s="18" t="s">
        <v>35</v>
      </c>
      <c r="F5" s="18" t="s">
        <v>36</v>
      </c>
      <c r="G5" s="18" t="s">
        <v>3</v>
      </c>
      <c r="H5" s="18" t="s">
        <v>4</v>
      </c>
      <c r="I5" s="18" t="s">
        <v>37</v>
      </c>
      <c r="J5" s="18" t="s">
        <v>38</v>
      </c>
      <c r="K5" s="18" t="s">
        <v>39</v>
      </c>
      <c r="L5" s="18" t="s">
        <v>40</v>
      </c>
      <c r="M5" s="18" t="s">
        <v>41</v>
      </c>
      <c r="N5" s="18" t="s">
        <v>42</v>
      </c>
      <c r="O5" s="18" t="s">
        <v>43</v>
      </c>
      <c r="P5" s="18" t="s">
        <v>44</v>
      </c>
      <c r="Q5" s="18" t="s">
        <v>45</v>
      </c>
      <c r="R5" s="18" t="s">
        <v>46</v>
      </c>
      <c r="S5" s="18" t="s">
        <v>47</v>
      </c>
    </row>
    <row r="6" customFormat="false" ht="28.35" hidden="false" customHeight="true" outlineLevel="0" collapsed="false">
      <c r="A6" s="19" t="n">
        <v>1</v>
      </c>
      <c r="B6" s="19"/>
      <c r="C6" s="19" t="s">
        <v>48</v>
      </c>
      <c r="D6" s="19" t="s">
        <v>49</v>
      </c>
      <c r="E6" s="19" t="s">
        <v>50</v>
      </c>
      <c r="F6" s="20" t="n">
        <v>18029</v>
      </c>
      <c r="G6" s="19" t="str">
        <f aca="false">IF(H6="","",LOOKUP(H6,Koef!$B$4:$B$91,Koef!$A$4:$A$91))</f>
        <v>V70+</v>
      </c>
      <c r="H6" s="19" t="n">
        <f aca="false">IF(F6="","",DATEDIF(F6,Koef!$I$3,"y"))</f>
        <v>71</v>
      </c>
      <c r="I6" s="21" t="n">
        <f aca="false">IF(H6="","",LOOKUP(H6,Koef!$B$4:$B$91,Koef!$F$4:$F$91))</f>
        <v>1.157192</v>
      </c>
      <c r="J6" s="22" t="n">
        <f aca="false">IF(H6="","",LOOKUP(H6,Koef!$B$4:$B$91,Koef!$E$4:$E$91))</f>
        <v>7.26</v>
      </c>
      <c r="K6" s="22" t="n">
        <v>0</v>
      </c>
      <c r="L6" s="22" t="n">
        <v>12.06</v>
      </c>
      <c r="M6" s="22" t="n">
        <v>0</v>
      </c>
      <c r="N6" s="22" t="n">
        <v>0</v>
      </c>
      <c r="O6" s="22" t="n">
        <v>0</v>
      </c>
      <c r="P6" s="22" t="n">
        <v>11.74</v>
      </c>
      <c r="Q6" s="22" t="n">
        <f aca="false">IF(SUM(K6:P6)=0,"",MAX(K6:P6))</f>
        <v>12.06</v>
      </c>
      <c r="R6" s="23" t="n">
        <f aca="false">IF(Q6="","",(Q6*I6))</f>
        <v>13.95573552</v>
      </c>
      <c r="S6" s="24" t="s">
        <v>85</v>
      </c>
    </row>
    <row r="7" customFormat="false" ht="28.35" hidden="false" customHeight="true" outlineLevel="0" collapsed="false">
      <c r="A7" s="19" t="n">
        <v>2</v>
      </c>
      <c r="B7" s="19"/>
      <c r="C7" s="19" t="s">
        <v>52</v>
      </c>
      <c r="D7" s="19" t="s">
        <v>53</v>
      </c>
      <c r="E7" s="19"/>
      <c r="F7" s="20" t="n">
        <v>14438</v>
      </c>
      <c r="G7" s="19" t="str">
        <f aca="false">IF(H7="","",LOOKUP(H7,Koef!$B$4:$B$91,Koef!$A$4:$A$91))</f>
        <v>V80+</v>
      </c>
      <c r="H7" s="19" t="n">
        <f aca="false">IF(F7="","",DATEDIF(F7,Koef!$I$3,"y"))</f>
        <v>81</v>
      </c>
      <c r="I7" s="21" t="n">
        <f aca="false">IF(H7="","",LOOKUP(H7,Koef!$B$4:$B$91,Koef!$F$4:$F$91))</f>
        <v>1.325656</v>
      </c>
      <c r="J7" s="22" t="n">
        <f aca="false">IF(H7="","",LOOKUP(H7,Koef!$B$4:$B$91,Koef!$E$4:$E$91))</f>
        <v>5.45</v>
      </c>
      <c r="K7" s="22" t="n">
        <v>11.71</v>
      </c>
      <c r="L7" s="22" t="n">
        <v>11.8</v>
      </c>
      <c r="M7" s="22" t="n">
        <v>0</v>
      </c>
      <c r="N7" s="22" t="n">
        <v>12.65</v>
      </c>
      <c r="O7" s="22" t="n">
        <v>12</v>
      </c>
      <c r="P7" s="22" t="n">
        <v>12.57</v>
      </c>
      <c r="Q7" s="22" t="n">
        <f aca="false">IF(SUM(K7:P7)=0,"",MAX(K7:P7))</f>
        <v>12.65</v>
      </c>
      <c r="R7" s="23" t="n">
        <f aca="false">IF(Q7="","",(Q7*I7))</f>
        <v>16.7695484</v>
      </c>
      <c r="S7" s="24" t="s">
        <v>65</v>
      </c>
    </row>
    <row r="8" customFormat="false" ht="28.35" hidden="false" customHeight="true" outlineLevel="0" collapsed="false">
      <c r="A8" s="19" t="n">
        <v>3</v>
      </c>
      <c r="B8" s="19"/>
      <c r="C8" s="19" t="s">
        <v>55</v>
      </c>
      <c r="D8" s="19" t="s">
        <v>56</v>
      </c>
      <c r="E8" s="19" t="s">
        <v>57</v>
      </c>
      <c r="F8" s="20" t="n">
        <v>20333</v>
      </c>
      <c r="G8" s="19" t="str">
        <f aca="false">IF(H8="","",LOOKUP(H8,Koef!$B$4:$B$91,Koef!$A$4:$A$91))</f>
        <v>V65+</v>
      </c>
      <c r="H8" s="19" t="n">
        <f aca="false">IF(F8="","",DATEDIF(F8,Koef!$I$3,"y"))</f>
        <v>65</v>
      </c>
      <c r="I8" s="21" t="n">
        <f aca="false">IF(H8="","",LOOKUP(H8,Koef!$B$4:$B$91,Koef!$F$4:$F$91))</f>
        <v>1.1153</v>
      </c>
      <c r="J8" s="22" t="n">
        <f aca="false">IF(H8="","",LOOKUP(H8,Koef!$B$4:$B$91,Koef!$E$4:$E$91))</f>
        <v>9.07</v>
      </c>
      <c r="K8" s="22" t="n">
        <v>0</v>
      </c>
      <c r="L8" s="22" t="n">
        <v>0</v>
      </c>
      <c r="M8" s="22" t="n">
        <v>10.48</v>
      </c>
      <c r="N8" s="22" t="n">
        <v>11.23</v>
      </c>
      <c r="O8" s="22" t="n">
        <v>11.93</v>
      </c>
      <c r="P8" s="22" t="n">
        <v>11.66</v>
      </c>
      <c r="Q8" s="22" t="n">
        <f aca="false">IF(SUM(K8:P8)=0,"",MAX(K8:P8))</f>
        <v>11.93</v>
      </c>
      <c r="R8" s="23" t="n">
        <f aca="false">IF(Q8="","",(Q8*I8))</f>
        <v>13.305529</v>
      </c>
      <c r="S8" s="24" t="s">
        <v>61</v>
      </c>
    </row>
    <row r="9" customFormat="false" ht="28.35" hidden="false" customHeight="true" outlineLevel="0" collapsed="false">
      <c r="A9" s="19" t="n">
        <v>4</v>
      </c>
      <c r="B9" s="19"/>
      <c r="C9" s="19" t="s">
        <v>59</v>
      </c>
      <c r="D9" s="19" t="s">
        <v>60</v>
      </c>
      <c r="E9" s="19" t="s">
        <v>57</v>
      </c>
      <c r="F9" s="20" t="n">
        <v>21468</v>
      </c>
      <c r="G9" s="19" t="str">
        <f aca="false">IF(H9="","",LOOKUP(H9,Koef!$B$4:$B$91,Koef!$A$4:$A$91))</f>
        <v>V60+</v>
      </c>
      <c r="H9" s="19" t="n">
        <f aca="false">IF(F9="","",DATEDIF(F9,Koef!$I$3,"y"))</f>
        <v>61</v>
      </c>
      <c r="I9" s="21" t="n">
        <f aca="false">IF(H9="","",LOOKUP(H9,Koef!$B$4:$B$91,Koef!$F$4:$F$91))</f>
        <v>1.056132</v>
      </c>
      <c r="J9" s="22" t="n">
        <f aca="false">IF(H9="","",LOOKUP(H9,Koef!$B$4:$B$91,Koef!$E$4:$E$91))</f>
        <v>9.07</v>
      </c>
      <c r="K9" s="22" t="n">
        <v>0</v>
      </c>
      <c r="L9" s="22" t="n">
        <v>13.41</v>
      </c>
      <c r="M9" s="22" t="n">
        <v>13.69</v>
      </c>
      <c r="N9" s="22" t="n">
        <v>12.88</v>
      </c>
      <c r="O9" s="22" t="n">
        <v>13.88</v>
      </c>
      <c r="P9" s="22" t="n">
        <v>13.62</v>
      </c>
      <c r="Q9" s="22" t="n">
        <f aca="false">IF(SUM(K9:P9)=0,"",MAX(K9:P9))</f>
        <v>13.88</v>
      </c>
      <c r="R9" s="23" t="n">
        <f aca="false">IF(Q9="","",(Q9*I9))</f>
        <v>14.65911216</v>
      </c>
      <c r="S9" s="24" t="s">
        <v>58</v>
      </c>
    </row>
    <row r="10" customFormat="false" ht="28.35" hidden="false" customHeight="true" outlineLevel="0" collapsed="false">
      <c r="A10" s="19" t="n">
        <v>5</v>
      </c>
      <c r="B10" s="19"/>
      <c r="C10" s="19" t="s">
        <v>62</v>
      </c>
      <c r="D10" s="19" t="s">
        <v>63</v>
      </c>
      <c r="E10" s="19" t="s">
        <v>64</v>
      </c>
      <c r="F10" s="20" t="n">
        <v>18816</v>
      </c>
      <c r="G10" s="19" t="str">
        <f aca="false">IF(H10="","",LOOKUP(H10,Koef!$B$4:$B$91,Koef!$A$4:$A$91))</f>
        <v>V65+</v>
      </c>
      <c r="H10" s="19" t="n">
        <f aca="false">IF(F10="","",DATEDIF(F10,Koef!$I$3,"y"))</f>
        <v>69</v>
      </c>
      <c r="I10" s="21" t="n">
        <f aca="false">IF(H10="","",LOOKUP(H10,Koef!$B$4:$B$91,Koef!$F$4:$F$91))</f>
        <v>1.18139888920056</v>
      </c>
      <c r="J10" s="22" t="n">
        <f aca="false">IF(H10="","",LOOKUP(H10,Koef!$B$4:$B$91,Koef!$E$4:$E$91))</f>
        <v>9.07</v>
      </c>
      <c r="K10" s="22" t="n">
        <v>13.24</v>
      </c>
      <c r="L10" s="22" t="n">
        <v>14.43</v>
      </c>
      <c r="M10" s="22" t="n">
        <v>14.69</v>
      </c>
      <c r="N10" s="22" t="n">
        <v>14.59</v>
      </c>
      <c r="O10" s="22" t="n">
        <v>13.78</v>
      </c>
      <c r="P10" s="22" t="n">
        <v>14.37</v>
      </c>
      <c r="Q10" s="22" t="n">
        <f aca="false">IF(SUM(K10:P10)=0,"",MAX(K10:P10))</f>
        <v>14.69</v>
      </c>
      <c r="R10" s="23" t="n">
        <f aca="false">IF(Q10="","",(Q10*I10))</f>
        <v>17.3547496823562</v>
      </c>
      <c r="S10" s="24" t="s">
        <v>54</v>
      </c>
    </row>
    <row r="11" customFormat="false" ht="28.35" hidden="false" customHeight="true" outlineLevel="0" collapsed="false">
      <c r="A11" s="25" t="n">
        <v>6</v>
      </c>
      <c r="B11" s="25"/>
      <c r="C11" s="25" t="s">
        <v>66</v>
      </c>
      <c r="D11" s="25" t="s">
        <v>67</v>
      </c>
      <c r="E11" s="25" t="s">
        <v>68</v>
      </c>
      <c r="F11" s="26" t="n">
        <v>27258</v>
      </c>
      <c r="G11" s="25" t="s">
        <v>69</v>
      </c>
      <c r="H11" s="25" t="n">
        <v>46</v>
      </c>
      <c r="I11" s="27" t="n">
        <v>1</v>
      </c>
      <c r="J11" s="28" t="n">
        <f aca="false">IF(H11="","",LOOKUP(H11,Koef!$B$4:$B$91,Koef!$E$4:$E$91))</f>
        <v>15.88</v>
      </c>
      <c r="K11" s="28" t="n">
        <v>15.31</v>
      </c>
      <c r="L11" s="28" t="n">
        <v>15.72</v>
      </c>
      <c r="M11" s="28" t="n">
        <v>0</v>
      </c>
      <c r="N11" s="28" t="n">
        <v>16.27</v>
      </c>
      <c r="O11" s="28" t="n">
        <v>0</v>
      </c>
      <c r="P11" s="28" t="n">
        <v>16.62</v>
      </c>
      <c r="Q11" s="28" t="n">
        <f aca="false">IF(SUM(K11:P11)=0,"",MAX(K11:P11))</f>
        <v>16.62</v>
      </c>
      <c r="R11" s="29" t="n">
        <f aca="false">IF(Q11="","",(Q11*I11))</f>
        <v>16.62</v>
      </c>
      <c r="S11" s="30" t="s">
        <v>70</v>
      </c>
    </row>
    <row r="12" customFormat="false" ht="28.35" hidden="false" customHeight="true" outlineLevel="0" collapsed="false">
      <c r="A12" s="25" t="n">
        <v>7</v>
      </c>
      <c r="B12" s="25"/>
      <c r="C12" s="25" t="s">
        <v>78</v>
      </c>
      <c r="D12" s="25" t="s">
        <v>79</v>
      </c>
      <c r="E12" s="25" t="s">
        <v>80</v>
      </c>
      <c r="F12" s="26" t="n">
        <v>37484</v>
      </c>
      <c r="G12" s="25" t="s">
        <v>69</v>
      </c>
      <c r="H12" s="25" t="n">
        <v>18</v>
      </c>
      <c r="I12" s="27" t="n">
        <v>1</v>
      </c>
      <c r="J12" s="28" t="n">
        <v>15.88</v>
      </c>
      <c r="K12" s="28" t="n">
        <v>9.92</v>
      </c>
      <c r="L12" s="28" t="n">
        <v>9.14</v>
      </c>
      <c r="M12" s="28" t="n">
        <v>9.2</v>
      </c>
      <c r="N12" s="28" t="n">
        <v>9.82</v>
      </c>
      <c r="O12" s="28" t="n">
        <v>9.54</v>
      </c>
      <c r="P12" s="28" t="n">
        <v>9.52</v>
      </c>
      <c r="Q12" s="28" t="n">
        <f aca="false">IF(SUM(K12:P12)=0,"",MAX(K12:P12))</f>
        <v>9.92</v>
      </c>
      <c r="R12" s="29" t="n">
        <f aca="false">IF(Q12="","",(Q12*I12))</f>
        <v>9.92</v>
      </c>
      <c r="S12" s="30" t="s">
        <v>81</v>
      </c>
    </row>
    <row r="13" customFormat="false" ht="28.35" hidden="false" customHeight="true" outlineLevel="0" collapsed="false">
      <c r="A13" s="25" t="n">
        <v>8</v>
      </c>
      <c r="B13" s="25"/>
      <c r="C13" s="25" t="s">
        <v>75</v>
      </c>
      <c r="D13" s="25" t="s">
        <v>76</v>
      </c>
      <c r="E13" s="25" t="s">
        <v>68</v>
      </c>
      <c r="F13" s="26" t="n">
        <v>37323</v>
      </c>
      <c r="G13" s="25" t="s">
        <v>69</v>
      </c>
      <c r="H13" s="25" t="n">
        <v>18</v>
      </c>
      <c r="I13" s="27" t="n">
        <v>1</v>
      </c>
      <c r="J13" s="28" t="n">
        <v>15.88</v>
      </c>
      <c r="K13" s="28" t="n">
        <v>0</v>
      </c>
      <c r="L13" s="28" t="n">
        <v>0</v>
      </c>
      <c r="M13" s="28" t="n">
        <v>15.9</v>
      </c>
      <c r="N13" s="28" t="n">
        <v>15.62</v>
      </c>
      <c r="O13" s="28" t="n">
        <v>0</v>
      </c>
      <c r="P13" s="28" t="n">
        <v>0</v>
      </c>
      <c r="Q13" s="28" t="n">
        <f aca="false">IF(SUM(K13:P13)=0,"",MAX(K13:P13))</f>
        <v>15.9</v>
      </c>
      <c r="R13" s="29" t="n">
        <f aca="false">IF(Q13="","",(Q13*I13))</f>
        <v>15.9</v>
      </c>
      <c r="S13" s="30" t="s">
        <v>77</v>
      </c>
    </row>
    <row r="14" customFormat="false" ht="28.35" hidden="false" customHeight="true" outlineLevel="0" collapsed="false">
      <c r="A14" s="19" t="n">
        <v>9</v>
      </c>
      <c r="B14" s="19"/>
      <c r="C14" s="19" t="s">
        <v>71</v>
      </c>
      <c r="D14" s="19" t="s">
        <v>72</v>
      </c>
      <c r="E14" s="19" t="s">
        <v>73</v>
      </c>
      <c r="F14" s="20" t="n">
        <v>15843</v>
      </c>
      <c r="G14" s="19" t="str">
        <f aca="false">IF(H14="","",LOOKUP(H14,Koef!$B$4:$B$91,Koef!$A$4:$A$91))</f>
        <v>V75+</v>
      </c>
      <c r="H14" s="19" t="n">
        <f aca="false">IF(F14="","",DATEDIF(F14,Koef!$I$3,"y"))</f>
        <v>77</v>
      </c>
      <c r="I14" s="21" t="n">
        <f aca="false">IF(H14="","",LOOKUP(H14,Koef!$B$4:$B$91,Koef!$F$4:$F$91))</f>
        <v>1.26459388054895</v>
      </c>
      <c r="J14" s="22" t="n">
        <f aca="false">IF(H14="","",LOOKUP(H14,Koef!$B$4:$B$91,Koef!$E$4:$E$91))</f>
        <v>7.26</v>
      </c>
      <c r="K14" s="22" t="n">
        <v>9.11</v>
      </c>
      <c r="L14" s="22" t="n">
        <v>0</v>
      </c>
      <c r="M14" s="22" t="n">
        <v>10.69</v>
      </c>
      <c r="N14" s="22" t="n">
        <v>10.14</v>
      </c>
      <c r="O14" s="22" t="n">
        <v>10.55</v>
      </c>
      <c r="P14" s="22" t="n">
        <v>0</v>
      </c>
      <c r="Q14" s="22" t="n">
        <f aca="false">IF(SUM(K14:P14)=0,"",MAX(K14:P14))</f>
        <v>10.69</v>
      </c>
      <c r="R14" s="23" t="n">
        <f aca="false">IF(Q14="","",(Q14*I14))</f>
        <v>13.5185085830683</v>
      </c>
      <c r="S14" s="24" t="s">
        <v>51</v>
      </c>
    </row>
    <row r="15" customFormat="false" ht="28.35" hidden="false" customHeight="true" outlineLevel="0" collapsed="false">
      <c r="A15" s="19" t="n">
        <v>10</v>
      </c>
      <c r="B15" s="19"/>
      <c r="C15" s="19"/>
      <c r="D15" s="19"/>
      <c r="E15" s="19"/>
      <c r="F15" s="20"/>
      <c r="G15" s="19"/>
      <c r="H15" s="19"/>
      <c r="I15" s="21"/>
      <c r="J15" s="22"/>
      <c r="K15" s="22"/>
      <c r="L15" s="22"/>
      <c r="M15" s="22"/>
      <c r="N15" s="22"/>
      <c r="O15" s="22"/>
      <c r="P15" s="22"/>
      <c r="Q15" s="22" t="str">
        <f aca="false">IF(SUM(K15:P15)=0,"",MAX(K15:P15))</f>
        <v/>
      </c>
      <c r="R15" s="23" t="str">
        <f aca="false">IF(Q15="","",(Q15*I15))</f>
        <v/>
      </c>
      <c r="S15" s="24"/>
    </row>
    <row r="16" customFormat="false" ht="28.35" hidden="false" customHeight="true" outlineLevel="0" collapsed="false">
      <c r="A16" s="19" t="n">
        <v>11</v>
      </c>
      <c r="B16" s="19"/>
      <c r="C16" s="19"/>
      <c r="D16" s="19"/>
      <c r="E16" s="19"/>
      <c r="F16" s="20"/>
      <c r="G16" s="19" t="str">
        <f aca="false">IF(H16="","",LOOKUP(H16,Koef!$B$4:$B$91,Koef!$A$4:$A$91))</f>
        <v/>
      </c>
      <c r="H16" s="19" t="str">
        <f aca="false">IF(F16="","",DATEDIF(F16,Koef!$I$3,"y"))</f>
        <v/>
      </c>
      <c r="I16" s="21" t="str">
        <f aca="false">IF(H16="","",LOOKUP(H16,Koef!$B$4:$B$91,Koef!$F$4:$F$91))</f>
        <v/>
      </c>
      <c r="J16" s="22" t="str">
        <f aca="false">IF(H16="","",LOOKUP(H16,Koef!$B$4:$B$91,Koef!$E$4:$E$91))</f>
        <v/>
      </c>
      <c r="K16" s="22"/>
      <c r="L16" s="22"/>
      <c r="M16" s="22"/>
      <c r="N16" s="22"/>
      <c r="O16" s="22"/>
      <c r="P16" s="22"/>
      <c r="Q16" s="22" t="str">
        <f aca="false">IF(SUM(K16:P16)=0,"",MAX(K16:P16))</f>
        <v/>
      </c>
      <c r="R16" s="23" t="str">
        <f aca="false">IF(Q16="","",(Q16*I16))</f>
        <v/>
      </c>
      <c r="S16" s="24"/>
    </row>
    <row r="17" customFormat="false" ht="28.35" hidden="false" customHeight="true" outlineLevel="0" collapsed="false">
      <c r="A17" s="19" t="n">
        <v>12</v>
      </c>
      <c r="B17" s="19"/>
      <c r="C17" s="19"/>
      <c r="D17" s="19"/>
      <c r="E17" s="19"/>
      <c r="F17" s="20"/>
      <c r="G17" s="19" t="str">
        <f aca="false">IF(H17="","",LOOKUP(H17,Koef!$B$4:$B$91,Koef!$A$4:$A$91))</f>
        <v/>
      </c>
      <c r="H17" s="19" t="str">
        <f aca="false">IF(F17="","",DATEDIF(F17,Koef!$I$3,"y"))</f>
        <v/>
      </c>
      <c r="I17" s="21" t="str">
        <f aca="false">IF(H17="","",LOOKUP(H17,Koef!$B$4:$B$91,Koef!$F$4:$F$91))</f>
        <v/>
      </c>
      <c r="J17" s="22" t="str">
        <f aca="false">IF(H17="","",LOOKUP(H17,Koef!$B$4:$B$91,Koef!$E$4:$E$91))</f>
        <v/>
      </c>
      <c r="K17" s="22"/>
      <c r="L17" s="22"/>
      <c r="M17" s="22"/>
      <c r="N17" s="22"/>
      <c r="O17" s="22"/>
      <c r="P17" s="22"/>
      <c r="Q17" s="22" t="str">
        <f aca="false">IF(SUM(K17:P17)=0,"",MAX(K17:P17))</f>
        <v/>
      </c>
      <c r="R17" s="23" t="str">
        <f aca="false">IF(Q17="","",(Q17*I17))</f>
        <v/>
      </c>
      <c r="S17" s="24"/>
    </row>
    <row r="18" customFormat="false" ht="28.35" hidden="false" customHeight="true" outlineLevel="0" collapsed="false">
      <c r="A18" s="19" t="n">
        <v>13</v>
      </c>
      <c r="B18" s="19"/>
      <c r="C18" s="19"/>
      <c r="D18" s="19"/>
      <c r="E18" s="19"/>
      <c r="F18" s="20"/>
      <c r="G18" s="19" t="str">
        <f aca="false">IF(H18="","",LOOKUP(H18,Koef!$B$4:$B$91,Koef!$A$4:$A$91))</f>
        <v/>
      </c>
      <c r="H18" s="19" t="str">
        <f aca="false">IF(F18="","",DATEDIF(F18,Koef!$I$3,"y"))</f>
        <v/>
      </c>
      <c r="I18" s="21" t="str">
        <f aca="false">IF(H18="","",LOOKUP(H18,Koef!$B$4:$B$91,Koef!$F$4:$F$91))</f>
        <v/>
      </c>
      <c r="J18" s="22" t="str">
        <f aca="false">IF(H18="","",LOOKUP(H18,Koef!$B$4:$B$91,Koef!$E$4:$E$91))</f>
        <v/>
      </c>
      <c r="K18" s="19"/>
      <c r="L18" s="19"/>
      <c r="M18" s="19"/>
      <c r="N18" s="19"/>
      <c r="O18" s="19"/>
      <c r="P18" s="19"/>
      <c r="Q18" s="19" t="str">
        <f aca="false">IF(SUM(K18:P18)=0,"",MAX(K18:P18))</f>
        <v/>
      </c>
      <c r="R18" s="22" t="str">
        <f aca="false">IF(Q18="","",(Q18*I18))</f>
        <v/>
      </c>
      <c r="S18" s="34"/>
    </row>
    <row r="19" customFormat="false" ht="28.35" hidden="false" customHeight="true" outlineLevel="0" collapsed="false">
      <c r="A19" s="19" t="n">
        <v>14</v>
      </c>
      <c r="B19" s="19"/>
      <c r="C19" s="19"/>
      <c r="D19" s="19"/>
      <c r="E19" s="19"/>
      <c r="F19" s="20"/>
      <c r="G19" s="19" t="str">
        <f aca="false">IF(H19="","",LOOKUP(H19,Koef!$B$4:$B$91,Koef!$A$4:$A$91))</f>
        <v/>
      </c>
      <c r="H19" s="19" t="str">
        <f aca="false">IF(F19="","",DATEDIF(F19,Koef!$I$3,"y"))</f>
        <v/>
      </c>
      <c r="I19" s="21" t="str">
        <f aca="false">IF(H19="","",LOOKUP(H19,Koef!$B$4:$B$91,Koef!$F$4:$F$91))</f>
        <v/>
      </c>
      <c r="J19" s="22" t="str">
        <f aca="false">IF(H19="","",LOOKUP(H19,Koef!$B$4:$B$91,Koef!$E$4:$E$91))</f>
        <v/>
      </c>
      <c r="K19" s="19"/>
      <c r="L19" s="19"/>
      <c r="M19" s="19"/>
      <c r="N19" s="19"/>
      <c r="O19" s="19"/>
      <c r="P19" s="19"/>
      <c r="Q19" s="19" t="str">
        <f aca="false">IF(SUM(K19:P19)=0,"",MAX(K19:P19))</f>
        <v/>
      </c>
      <c r="R19" s="22" t="str">
        <f aca="false">IF(Q19="","",(Q19*I19))</f>
        <v/>
      </c>
      <c r="S19" s="34"/>
    </row>
    <row r="20" customFormat="false" ht="28.35" hidden="false" customHeight="true" outlineLevel="0" collapsed="false">
      <c r="A20" s="19" t="n">
        <v>15</v>
      </c>
      <c r="B20" s="19"/>
      <c r="C20" s="19"/>
      <c r="D20" s="19"/>
      <c r="E20" s="19"/>
      <c r="F20" s="20"/>
      <c r="G20" s="19" t="str">
        <f aca="false">IF(H20="","",LOOKUP(H20,Koef!$B$4:$B$91,Koef!$A$4:$A$91))</f>
        <v/>
      </c>
      <c r="H20" s="19" t="str">
        <f aca="false">IF(F20="","",DATEDIF(F20,Koef!$I$3,"y"))</f>
        <v/>
      </c>
      <c r="I20" s="21" t="str">
        <f aca="false">IF(H20="","",LOOKUP(H20,Koef!$B$4:$B$91,Koef!$F$4:$F$91))</f>
        <v/>
      </c>
      <c r="J20" s="22" t="str">
        <f aca="false">IF(H20="","",LOOKUP(H20,Koef!$B$4:$B$91,Koef!$E$4:$E$91))</f>
        <v/>
      </c>
      <c r="K20" s="19"/>
      <c r="L20" s="19"/>
      <c r="M20" s="19"/>
      <c r="N20" s="19"/>
      <c r="O20" s="19"/>
      <c r="P20" s="19"/>
      <c r="Q20" s="19" t="str">
        <f aca="false">IF(SUM(K20:P20)=0,"",MAX(K20:P20))</f>
        <v/>
      </c>
      <c r="R20" s="22" t="str">
        <f aca="false">IF(Q20="","",(Q20*I20))</f>
        <v/>
      </c>
      <c r="S20" s="34"/>
    </row>
    <row r="21" customFormat="false" ht="28.35" hidden="false" customHeight="true" outlineLevel="0" collapsed="false">
      <c r="A21" s="19" t="n">
        <v>16</v>
      </c>
      <c r="B21" s="19"/>
      <c r="C21" s="19"/>
      <c r="D21" s="19"/>
      <c r="E21" s="19"/>
      <c r="F21" s="20"/>
      <c r="G21" s="19" t="str">
        <f aca="false">IF(H21="","",LOOKUP(H21,Koef!$B$4:$B$91,Koef!$A$4:$A$91))</f>
        <v/>
      </c>
      <c r="H21" s="19" t="str">
        <f aca="false">IF(F21="","",DATEDIF(F21,Koef!$I$3,"y"))</f>
        <v/>
      </c>
      <c r="I21" s="21" t="str">
        <f aca="false">IF(H21="","",LOOKUP(H21,Koef!$B$4:$B$91,Koef!$F$4:$F$91))</f>
        <v/>
      </c>
      <c r="J21" s="22" t="str">
        <f aca="false">IF(H21="","",LOOKUP(H21,Koef!$B$4:$B$91,Koef!$E$4:$E$91))</f>
        <v/>
      </c>
      <c r="K21" s="19"/>
      <c r="L21" s="19"/>
      <c r="M21" s="19"/>
      <c r="N21" s="19"/>
      <c r="O21" s="19"/>
      <c r="P21" s="19"/>
      <c r="Q21" s="19" t="str">
        <f aca="false">IF(SUM(K21:P21)=0,"",MAX(K21:P21))</f>
        <v/>
      </c>
      <c r="R21" s="22" t="str">
        <f aca="false">IF(Q21="","",(Q21*I21))</f>
        <v/>
      </c>
      <c r="S21" s="34"/>
    </row>
    <row r="22" customFormat="false" ht="28.35" hidden="false" customHeight="true" outlineLevel="0" collapsed="false">
      <c r="A22" s="19" t="n">
        <v>17</v>
      </c>
      <c r="B22" s="19"/>
      <c r="C22" s="19"/>
      <c r="D22" s="19"/>
      <c r="E22" s="19"/>
      <c r="F22" s="20"/>
      <c r="G22" s="19" t="str">
        <f aca="false">IF(H22="","",LOOKUP(H22,Koef!$B$4:$B$91,Koef!$A$4:$A$91))</f>
        <v/>
      </c>
      <c r="H22" s="19" t="str">
        <f aca="false">IF(F22="","",DATEDIF(F22,Koef!$I$3,"y"))</f>
        <v/>
      </c>
      <c r="I22" s="21" t="str">
        <f aca="false">IF(H22="","",LOOKUP(H22,Koef!$B$4:$B$91,Koef!$F$4:$F$91))</f>
        <v/>
      </c>
      <c r="J22" s="22" t="str">
        <f aca="false">IF(H22="","",LOOKUP(H22,Koef!$B$4:$B$91,Koef!$E$4:$E$91))</f>
        <v/>
      </c>
      <c r="K22" s="19"/>
      <c r="L22" s="19"/>
      <c r="M22" s="19"/>
      <c r="N22" s="19"/>
      <c r="O22" s="19"/>
      <c r="P22" s="19"/>
      <c r="Q22" s="19" t="str">
        <f aca="false">IF(SUM(K22:P22)=0,"",MAX(K22:P22))</f>
        <v/>
      </c>
      <c r="R22" s="22" t="str">
        <f aca="false">IF(Q22="","",(Q22*I22))</f>
        <v/>
      </c>
      <c r="S22" s="34"/>
    </row>
    <row r="23" customFormat="false" ht="28.35" hidden="false" customHeight="true" outlineLevel="0" collapsed="false">
      <c r="A23" s="19" t="n">
        <v>18</v>
      </c>
      <c r="B23" s="19"/>
      <c r="C23" s="19"/>
      <c r="D23" s="19"/>
      <c r="E23" s="19"/>
      <c r="F23" s="20"/>
      <c r="G23" s="19" t="str">
        <f aca="false">IF(H23="","",LOOKUP(H23,Koef!$B$4:$B$91,Koef!$A$4:$A$91))</f>
        <v/>
      </c>
      <c r="H23" s="19" t="str">
        <f aca="false">IF(F23="","",DATEDIF(F23,Koef!$I$3,"y"))</f>
        <v/>
      </c>
      <c r="I23" s="21" t="str">
        <f aca="false">IF(H23="","",LOOKUP(H23,Koef!$B$4:$B$91,Koef!$F$4:$F$91))</f>
        <v/>
      </c>
      <c r="J23" s="22" t="str">
        <f aca="false">IF(H23="","",LOOKUP(H23,Koef!$B$4:$B$91,Koef!$E$4:$E$91))</f>
        <v/>
      </c>
      <c r="K23" s="19"/>
      <c r="L23" s="19"/>
      <c r="M23" s="19"/>
      <c r="N23" s="19"/>
      <c r="O23" s="19"/>
      <c r="P23" s="19"/>
      <c r="Q23" s="19" t="str">
        <f aca="false">IF(SUM(K23:P23)=0,"",MAX(K23:P23))</f>
        <v/>
      </c>
      <c r="R23" s="22" t="str">
        <f aca="false">IF(Q23="","",(Q23*I23))</f>
        <v/>
      </c>
      <c r="S23" s="34"/>
    </row>
    <row r="24" customFormat="false" ht="28.35" hidden="false" customHeight="true" outlineLevel="0" collapsed="false">
      <c r="A24" s="19" t="n">
        <v>19</v>
      </c>
      <c r="B24" s="19"/>
      <c r="C24" s="19"/>
      <c r="D24" s="19"/>
      <c r="E24" s="19"/>
      <c r="F24" s="20"/>
      <c r="G24" s="19" t="str">
        <f aca="false">IF(H24="","",LOOKUP(H24,Koef!$B$4:$B$91,Koef!$A$4:$A$91))</f>
        <v/>
      </c>
      <c r="H24" s="19" t="str">
        <f aca="false">IF(F24="","",DATEDIF(F24,Koef!$I$3,"y"))</f>
        <v/>
      </c>
      <c r="I24" s="21" t="str">
        <f aca="false">IF(H24="","",LOOKUP(H24,Koef!$B$4:$B$91,Koef!$F$4:$F$91))</f>
        <v/>
      </c>
      <c r="J24" s="22" t="str">
        <f aca="false">IF(H24="","",LOOKUP(H24,Koef!$B$4:$B$91,Koef!$E$4:$E$91))</f>
        <v/>
      </c>
      <c r="K24" s="19"/>
      <c r="L24" s="19"/>
      <c r="M24" s="19"/>
      <c r="N24" s="19"/>
      <c r="O24" s="19"/>
      <c r="P24" s="19"/>
      <c r="Q24" s="19" t="str">
        <f aca="false">IF(SUM(K24:P24)=0,"",MAX(K24:P24))</f>
        <v/>
      </c>
      <c r="R24" s="22" t="str">
        <f aca="false">IF(Q24="","",(Q24*I24))</f>
        <v/>
      </c>
      <c r="S24" s="34"/>
    </row>
    <row r="25" customFormat="false" ht="28.35" hidden="false" customHeight="true" outlineLevel="0" collapsed="false">
      <c r="A25" s="19" t="n">
        <v>20</v>
      </c>
      <c r="B25" s="19"/>
      <c r="C25" s="19"/>
      <c r="D25" s="19"/>
      <c r="E25" s="19"/>
      <c r="F25" s="20"/>
      <c r="G25" s="19" t="str">
        <f aca="false">IF(H25="","",LOOKUP(H25,Koef!$B$4:$B$91,Koef!$A$4:$A$91))</f>
        <v/>
      </c>
      <c r="H25" s="19" t="str">
        <f aca="false">IF(F25="","",DATEDIF(F25,Koef!$I$3,"y"))</f>
        <v/>
      </c>
      <c r="I25" s="21" t="str">
        <f aca="false">IF(H25="","",LOOKUP(H25,Koef!$B$4:$B$91,Koef!$F$4:$F$91))</f>
        <v/>
      </c>
      <c r="J25" s="22" t="str">
        <f aca="false">IF(H25="","",LOOKUP(H25,Koef!$B$4:$B$91,Koef!$E$4:$E$91))</f>
        <v/>
      </c>
      <c r="K25" s="19"/>
      <c r="L25" s="19"/>
      <c r="M25" s="19"/>
      <c r="N25" s="19"/>
      <c r="O25" s="19"/>
      <c r="P25" s="19"/>
      <c r="Q25" s="19" t="str">
        <f aca="false">IF(SUM(K25:P25)=0,"",MAX(K25:P25))</f>
        <v/>
      </c>
      <c r="R25" s="22" t="str">
        <f aca="false">IF(Q25="","",(Q25*I25))</f>
        <v/>
      </c>
      <c r="S25" s="34"/>
    </row>
    <row r="26" customFormat="false" ht="28.35" hidden="false" customHeight="true" outlineLevel="0" collapsed="false">
      <c r="A26" s="19" t="n">
        <v>21</v>
      </c>
      <c r="B26" s="19"/>
      <c r="C26" s="19"/>
      <c r="D26" s="19"/>
      <c r="E26" s="19"/>
      <c r="F26" s="20"/>
      <c r="G26" s="19" t="str">
        <f aca="false">IF(H26="","",LOOKUP(H26,Koef!$B$4:$B$91,Koef!$A$4:$A$91))</f>
        <v/>
      </c>
      <c r="H26" s="19" t="str">
        <f aca="false">IF(F26="","",DATEDIF(F26,Koef!$I$3,"y"))</f>
        <v/>
      </c>
      <c r="I26" s="21" t="str">
        <f aca="false">IF(H26="","",LOOKUP(H26,Koef!$B$4:$B$91,Koef!$F$4:$F$91))</f>
        <v/>
      </c>
      <c r="J26" s="22" t="str">
        <f aca="false">IF(H26="","",LOOKUP(H26,Koef!$B$4:$B$91,Koef!$E$4:$E$91))</f>
        <v/>
      </c>
      <c r="K26" s="19"/>
      <c r="L26" s="19"/>
      <c r="M26" s="19"/>
      <c r="N26" s="19"/>
      <c r="O26" s="19"/>
      <c r="P26" s="19"/>
      <c r="Q26" s="19" t="str">
        <f aca="false">IF(SUM(K26:P26)=0,"",MAX(K26:P26))</f>
        <v/>
      </c>
      <c r="R26" s="22" t="str">
        <f aca="false">IF(Q26="","",(Q26*I26))</f>
        <v/>
      </c>
      <c r="S26" s="34"/>
    </row>
    <row r="27" customFormat="false" ht="10.25" hidden="false" customHeight="true" outlineLevel="0" collapsed="false"/>
    <row r="28" customFormat="false" ht="17.05" hidden="false" customHeight="true" outlineLevel="0" collapsed="false">
      <c r="A28" s="2" t="s">
        <v>82</v>
      </c>
      <c r="B28" s="2"/>
      <c r="C28" s="32"/>
      <c r="D28" s="32"/>
      <c r="E28" s="33"/>
      <c r="F28" s="2" t="s">
        <v>83</v>
      </c>
      <c r="G28" s="2"/>
      <c r="H28" s="32"/>
      <c r="I28" s="32"/>
      <c r="J28" s="32"/>
      <c r="K28" s="32"/>
    </row>
    <row r="29" customFormat="false" ht="9.1" hidden="false" customHeight="true" outlineLevel="0" collapsed="false"/>
  </sheetData>
  <mergeCells count="9">
    <mergeCell ref="P1:S1"/>
    <mergeCell ref="A2:S2"/>
    <mergeCell ref="A3:B3"/>
    <mergeCell ref="C3:D3"/>
    <mergeCell ref="Q3:S3"/>
    <mergeCell ref="A28:B28"/>
    <mergeCell ref="C28:D28"/>
    <mergeCell ref="F28:G28"/>
    <mergeCell ref="H28:K28"/>
  </mergeCells>
  <printOptions headings="false" gridLines="false" gridLinesSet="true" horizontalCentered="false" verticalCentered="false"/>
  <pageMargins left="0.456944444444444" right="0.40625" top="0.619444444444444" bottom="0.549305555555555" header="0.352777777777778" footer="0.28402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490</TotalTime>
  <Application>LibreOffice/7.0.1.2$Linux_X86_64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2020-06-29T14:00:09Z</dcterms:created>
  <dc:creator/>
  <dc:description/>
  <dc:language>en-US</dc:language>
  <cp:lastModifiedBy/>
  <cp:lastPrinted>2020-09-19T12:56:51Z</cp:lastPrinted>
  <dcterms:modified xsi:type="dcterms:W3CDTF">2020-09-19T22:34:18Z</dcterms:modified>
  <cp:revision>87</cp:revision>
  <dc:subject/>
  <dc:title/>
</cp:coreProperties>
</file>