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44.xml" ContentType="application/vnd.openxmlformats-officedocument.spreadsheetml.worksheet+xml"/>
  <Override PartName="/xl/worksheets/sheet1.xml" ContentType="application/vnd.openxmlformats-officedocument.spreadsheetml.worksheet+xml"/>
  <Override PartName="/xl/worksheets/sheet45.xml" ContentType="application/vnd.openxmlformats-officedocument.spreadsheetml.worksheet+xml"/>
  <Override PartName="/xl/worksheets/sheet2.xml" ContentType="application/vnd.openxmlformats-officedocument.spreadsheetml.worksheet+xml"/>
  <Override PartName="/xl/worksheets/sheet46.xml" ContentType="application/vnd.openxmlformats-officedocument.spreadsheetml.worksheet+xml"/>
  <Override PartName="/xl/worksheets/sheet3.xml" ContentType="application/vnd.openxmlformats-officedocument.spreadsheetml.worksheet+xml"/>
  <Override PartName="/xl/worksheets/sheet47.xml" ContentType="application/vnd.openxmlformats-officedocument.spreadsheetml.worksheet+xml"/>
  <Override PartName="/xl/worksheets/sheet4.xml" ContentType="application/vnd.openxmlformats-officedocument.spreadsheetml.worksheet+xml"/>
  <Override PartName="/xl/worksheets/sheet48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22.xml.rels" ContentType="application/vnd.openxmlformats-package.relationships+xml"/>
  <Override PartName="/xl/worksheets/_rels/sheet9.xml.rels" ContentType="application/vnd.openxmlformats-package.relationships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20.xml.rels" ContentType="application/vnd.openxmlformats-package.relationships+xml"/>
  <Override PartName="/xl/worksheets/_rels/sheet7.xml.rels" ContentType="application/vnd.openxmlformats-package.relationships+xml"/>
  <Override PartName="/xl/worksheets/_rels/sheet21.xml.rels" ContentType="application/vnd.openxmlformats-package.relationships+xml"/>
  <Override PartName="/xl/worksheets/_rels/sheet8.xml.rels" ContentType="application/vnd.openxmlformats-package.relationships+xml"/>
  <Override PartName="/xl/worksheets/_rels/sheet10.xml.rels" ContentType="application/vnd.openxmlformats-package.relationships+xml"/>
  <Override PartName="/xl/worksheets/_rels/sheet11.xml.rels" ContentType="application/vnd.openxmlformats-package.relationships+xml"/>
  <Override PartName="/xl/worksheets/_rels/sheet12.xml.rels" ContentType="application/vnd.openxmlformats-package.relationships+xml"/>
  <Override PartName="/xl/worksheets/_rels/sheet13.xml.rels" ContentType="application/vnd.openxmlformats-package.relationships+xml"/>
  <Override PartName="/xl/worksheets/_rels/sheet14.xml.rels" ContentType="application/vnd.openxmlformats-package.relationships+xml"/>
  <Override PartName="/xl/worksheets/_rels/sheet15.xml.rels" ContentType="application/vnd.openxmlformats-package.relationships+xml"/>
  <Override PartName="/xl/worksheets/_rels/sheet16.xml.rels" ContentType="application/vnd.openxmlformats-package.relationships+xml"/>
  <Override PartName="/xl/worksheets/_rels/sheet17.xml.rels" ContentType="application/vnd.openxmlformats-package.relationships+xml"/>
  <Override PartName="/xl/worksheets/_rels/sheet18.xml.rels" ContentType="application/vnd.openxmlformats-package.relationships+xml"/>
  <Override PartName="/xl/worksheets/_rels/sheet19.xml.rels" ContentType="application/vnd.openxmlformats-package.relationships+xml"/>
  <Override PartName="/xl/worksheets/_rels/sheet23.xml.rels" ContentType="application/vnd.openxmlformats-package.relationships+xml"/>
  <Override PartName="/xl/worksheets/_rels/sheet24.xml.rels" ContentType="application/vnd.openxmlformats-package.relationships+xml"/>
  <Override PartName="/xl/worksheets/_rels/sheet25.xml.rels" ContentType="application/vnd.openxmlformats-package.relationships+xml"/>
  <Override PartName="/xl/worksheets/_rels/sheet26.xml.rels" ContentType="application/vnd.openxmlformats-package.relationships+xml"/>
  <Override PartName="/xl/worksheets/_rels/sheet27.xml.rels" ContentType="application/vnd.openxmlformats-package.relationships+xml"/>
  <Override PartName="/xl/worksheets/_rels/sheet28.xml.rels" ContentType="application/vnd.openxmlformats-package.relationships+xml"/>
  <Override PartName="/xl/worksheets/_rels/sheet29.xml.rels" ContentType="application/vnd.openxmlformats-package.relationships+xml"/>
  <Override PartName="/xl/worksheets/_rels/sheet30.xml.rels" ContentType="application/vnd.openxmlformats-package.relationships+xml"/>
  <Override PartName="/xl/worksheets/_rels/sheet31.xml.rels" ContentType="application/vnd.openxmlformats-package.relationships+xml"/>
  <Override PartName="/xl/worksheets/_rels/sheet32.xml.rels" ContentType="application/vnd.openxmlformats-package.relationships+xml"/>
  <Override PartName="/xl/worksheets/_rels/sheet33.xml.rels" ContentType="application/vnd.openxmlformats-package.relationships+xml"/>
  <Override PartName="/xl/worksheets/_rels/sheet34.xml.rels" ContentType="application/vnd.openxmlformats-package.relationships+xml"/>
  <Override PartName="/xl/worksheets/_rels/sheet35.xml.rels" ContentType="application/vnd.openxmlformats-package.relationships+xml"/>
  <Override PartName="/xl/worksheets/_rels/sheet36.xml.rels" ContentType="application/vnd.openxmlformats-package.relationships+xml"/>
  <Override PartName="/xl/worksheets/_rels/sheet37.xml.rels" ContentType="application/vnd.openxmlformats-package.relationships+xml"/>
  <Override PartName="/xl/worksheets/_rels/sheet38.xml.rels" ContentType="application/vnd.openxmlformats-package.relationships+xml"/>
  <Override PartName="/xl/worksheets/_rels/sheet39.xml.rels" ContentType="application/vnd.openxmlformats-package.relationships+xml"/>
  <Override PartName="/xl/worksheets/_rels/sheet40.xml.rels" ContentType="application/vnd.openxmlformats-package.relationships+xml"/>
  <Override PartName="/xl/worksheets/_rels/sheet41.xml.rels" ContentType="application/vnd.openxmlformats-package.relationships+xml"/>
  <Override PartName="/xl/worksheets/_rels/sheet42.xml.rels" ContentType="application/vnd.openxmlformats-package.relationships+xml"/>
  <Override PartName="/xl/worksheets/_rels/sheet43.xml.rels" ContentType="application/vnd.openxmlformats-package.relationships+xml"/>
  <Override PartName="/xl/worksheets/_rels/sheet44.xml.rels" ContentType="application/vnd.openxmlformats-package.relationships+xml"/>
  <Override PartName="/xl/worksheets/_rels/sheet45.xml.rels" ContentType="application/vnd.openxmlformats-package.relationships+xml"/>
  <Override PartName="/xl/worksheets/_rels/sheet46.xml.rels" ContentType="application/vnd.openxmlformats-package.relationships+xml"/>
  <Override PartName="/xl/worksheets/_rels/sheet47.xml.rels" ContentType="application/vnd.openxmlformats-package.relationships+xml"/>
  <Override PartName="/xl/worksheets/_rels/sheet48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9.png" ContentType="image/png"/>
  <Override PartName="/xl/media/image1.png" ContentType="image/png"/>
  <Override PartName="/xl/media/image2.png" ContentType="image/png"/>
  <Override PartName="/xl/media/image3.png" ContentType="image/png"/>
  <Override PartName="/xl/media/image4.png" ContentType="image/png"/>
  <Override PartName="/xl/media/image5.png" ContentType="image/png"/>
  <Override PartName="/xl/media/image6.png" ContentType="image/png"/>
  <Override PartName="/xl/media/image7.png" ContentType="image/png"/>
  <Override PartName="/xl/media/image8.png" ContentType="image/png"/>
  <Override PartName="/xl/media/image10.png" ContentType="image/png"/>
  <Override PartName="/xl/media/image11.png" ContentType="image/png"/>
  <Override PartName="/xl/media/image12.png" ContentType="image/png"/>
  <Override PartName="/xl/media/image13.png" ContentType="image/png"/>
  <Override PartName="/xl/media/image14.png" ContentType="image/png"/>
  <Override PartName="/xl/media/image15.png" ContentType="image/png"/>
  <Override PartName="/xl/media/image16.png" ContentType="image/png"/>
  <Override PartName="/xl/media/image17.png" ContentType="image/png"/>
  <Override PartName="/xl/media/image18.png" ContentType="image/png"/>
  <Override PartName="/xl/media/image19.png" ContentType="image/png"/>
  <Override PartName="/xl/media/image20.png" ContentType="image/png"/>
  <Override PartName="/xl/media/image21.png" ContentType="image/png"/>
  <Override PartName="/xl/media/image22.png" ContentType="image/png"/>
  <Override PartName="/xl/media/image23.png" ContentType="image/png"/>
  <Override PartName="/xl/media/image24.png" ContentType="image/png"/>
  <Override PartName="/xl/media/image25.png" ContentType="image/png"/>
  <Override PartName="/xl/media/image26.png" ContentType="image/png"/>
  <Override PartName="/xl/media/image27.png" ContentType="image/png"/>
  <Override PartName="/xl/media/image28.png" ContentType="image/png"/>
  <Override PartName="/xl/media/image29.png" ContentType="image/png"/>
  <Override PartName="/xl/media/image30.png" ContentType="image/png"/>
  <Override PartName="/xl/media/image31.png" ContentType="image/png"/>
  <Override PartName="/xl/media/image32.png" ContentType="image/png"/>
  <Override PartName="/xl/media/image48.jpeg" ContentType="image/jpeg"/>
  <Override PartName="/xl/media/image33.png" ContentType="image/png"/>
  <Override PartName="/xl/media/image34.png" ContentType="image/png"/>
  <Override PartName="/xl/media/image35.png" ContentType="image/png"/>
  <Override PartName="/xl/media/image36.png" ContentType="image/png"/>
  <Override PartName="/xl/media/image37.png" ContentType="image/png"/>
  <Override PartName="/xl/media/image38.png" ContentType="image/png"/>
  <Override PartName="/xl/media/image39.png" ContentType="image/png"/>
  <Override PartName="/xl/media/image40.png" ContentType="image/png"/>
  <Override PartName="/xl/media/image41.png" ContentType="image/png"/>
  <Override PartName="/xl/media/image42.png" ContentType="image/png"/>
  <Override PartName="/xl/media/image43.png" ContentType="image/png"/>
  <Override PartName="/xl/media/image44.png" ContentType="image/png"/>
  <Override PartName="/xl/media/image45.png" ContentType="image/png"/>
  <Override PartName="/xl/media/image46.png" ContentType="image/png"/>
  <Override PartName="/xl/media/image47.png" ContentType="image/png"/>
  <Override PartName="/xl/sharedStrings.xml" ContentType="application/vnd.openxmlformats-officedocument.spreadsheetml.sharedStrings+xml"/>
  <Override PartName="/xl/drawings/drawing9.xml" ContentType="application/vnd.openxmlformats-officedocument.drawing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_rels/drawing26.xml.rels" ContentType="application/vnd.openxmlformats-package.relationships+xml"/>
  <Override PartName="/xl/drawings/_rels/drawing9.xml.rels" ContentType="application/vnd.openxmlformats-package.relationships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20.xml.rels" ContentType="application/vnd.openxmlformats-package.relationships+xml"/>
  <Override PartName="/xl/drawings/_rels/drawing3.xml.rels" ContentType="application/vnd.openxmlformats-package.relationships+xml"/>
  <Override PartName="/xl/drawings/_rels/drawing21.xml.rels" ContentType="application/vnd.openxmlformats-package.relationships+xml"/>
  <Override PartName="/xl/drawings/_rels/drawing4.xml.rels" ContentType="application/vnd.openxmlformats-package.relationships+xml"/>
  <Override PartName="/xl/drawings/_rels/drawing22.xml.rels" ContentType="application/vnd.openxmlformats-package.relationships+xml"/>
  <Override PartName="/xl/drawings/_rels/drawing5.xml.rels" ContentType="application/vnd.openxmlformats-package.relationships+xml"/>
  <Override PartName="/xl/drawings/_rels/drawing23.xml.rels" ContentType="application/vnd.openxmlformats-package.relationships+xml"/>
  <Override PartName="/xl/drawings/_rels/drawing6.xml.rels" ContentType="application/vnd.openxmlformats-package.relationships+xml"/>
  <Override PartName="/xl/drawings/_rels/drawing24.xml.rels" ContentType="application/vnd.openxmlformats-package.relationships+xml"/>
  <Override PartName="/xl/drawings/_rels/drawing7.xml.rels" ContentType="application/vnd.openxmlformats-package.relationships+xml"/>
  <Override PartName="/xl/drawings/_rels/drawing25.xml.rels" ContentType="application/vnd.openxmlformats-package.relationships+xml"/>
  <Override PartName="/xl/drawings/_rels/drawing8.xml.rels" ContentType="application/vnd.openxmlformats-package.relationships+xml"/>
  <Override PartName="/xl/drawings/_rels/drawing10.xml.rels" ContentType="application/vnd.openxmlformats-package.relationships+xml"/>
  <Override PartName="/xl/drawings/_rels/drawing11.xml.rels" ContentType="application/vnd.openxmlformats-package.relationships+xml"/>
  <Override PartName="/xl/drawings/_rels/drawing12.xml.rels" ContentType="application/vnd.openxmlformats-package.relationships+xml"/>
  <Override PartName="/xl/drawings/_rels/drawing13.xml.rels" ContentType="application/vnd.openxmlformats-package.relationships+xml"/>
  <Override PartName="/xl/drawings/_rels/drawing14.xml.rels" ContentType="application/vnd.openxmlformats-package.relationships+xml"/>
  <Override PartName="/xl/drawings/_rels/drawing15.xml.rels" ContentType="application/vnd.openxmlformats-package.relationships+xml"/>
  <Override PartName="/xl/drawings/_rels/drawing16.xml.rels" ContentType="application/vnd.openxmlformats-package.relationships+xml"/>
  <Override PartName="/xl/drawings/_rels/drawing17.xml.rels" ContentType="application/vnd.openxmlformats-package.relationships+xml"/>
  <Override PartName="/xl/drawings/_rels/drawing18.xml.rels" ContentType="application/vnd.openxmlformats-package.relationships+xml"/>
  <Override PartName="/xl/drawings/_rels/drawing19.xml.rels" ContentType="application/vnd.openxmlformats-package.relationships+xml"/>
  <Override PartName="/xl/drawings/_rels/drawing27.xml.rels" ContentType="application/vnd.openxmlformats-package.relationships+xml"/>
  <Override PartName="/xl/drawings/_rels/drawing28.xml.rels" ContentType="application/vnd.openxmlformats-package.relationships+xml"/>
  <Override PartName="/xl/drawings/_rels/drawing29.xml.rels" ContentType="application/vnd.openxmlformats-package.relationships+xml"/>
  <Override PartName="/xl/drawings/_rels/drawing30.xml.rels" ContentType="application/vnd.openxmlformats-package.relationships+xml"/>
  <Override PartName="/xl/drawings/_rels/drawing31.xml.rels" ContentType="application/vnd.openxmlformats-package.relationships+xml"/>
  <Override PartName="/xl/drawings/_rels/drawing32.xml.rels" ContentType="application/vnd.openxmlformats-package.relationships+xml"/>
  <Override PartName="/xl/drawings/_rels/drawing33.xml.rels" ContentType="application/vnd.openxmlformats-package.relationships+xml"/>
  <Override PartName="/xl/drawings/_rels/drawing34.xml.rels" ContentType="application/vnd.openxmlformats-package.relationships+xml"/>
  <Override PartName="/xl/drawings/_rels/drawing35.xml.rels" ContentType="application/vnd.openxmlformats-package.relationships+xml"/>
  <Override PartName="/xl/drawings/_rels/drawing36.xml.rels" ContentType="application/vnd.openxmlformats-package.relationships+xml"/>
  <Override PartName="/xl/drawings/_rels/drawing37.xml.rels" ContentType="application/vnd.openxmlformats-package.relationships+xml"/>
  <Override PartName="/xl/drawings/_rels/drawing38.xml.rels" ContentType="application/vnd.openxmlformats-package.relationships+xml"/>
  <Override PartName="/xl/drawings/_rels/drawing39.xml.rels" ContentType="application/vnd.openxmlformats-package.relationships+xml"/>
  <Override PartName="/xl/drawings/_rels/drawing40.xml.rels" ContentType="application/vnd.openxmlformats-package.relationships+xml"/>
  <Override PartName="/xl/drawings/_rels/drawing41.xml.rels" ContentType="application/vnd.openxmlformats-package.relationships+xml"/>
  <Override PartName="/xl/drawings/_rels/drawing42.xml.rels" ContentType="application/vnd.openxmlformats-package.relationships+xml"/>
  <Override PartName="/xl/drawings/_rels/drawing43.xml.rels" ContentType="application/vnd.openxmlformats-package.relationships+xml"/>
  <Override PartName="/xl/drawings/_rels/drawing44.xml.rels" ContentType="application/vnd.openxmlformats-package.relationships+xml"/>
  <Override PartName="/xl/drawings/_rels/drawing45.xml.rels" ContentType="application/vnd.openxmlformats-package.relationships+xml"/>
  <Override PartName="/xl/drawings/_rels/drawing46.xml.rels" ContentType="application/vnd.openxmlformats-package.relationships+xml"/>
  <Override PartName="/xl/drawings/_rels/drawing47.xml.rels" ContentType="application/vnd.openxmlformats-package.relationships+xml"/>
  <Override PartName="/xl/drawings/_rels/drawing48.xml.rels" ContentType="application/vnd.openxmlformats-package.relationship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0"/>
  </bookViews>
  <sheets>
    <sheet name="100 M beg." sheetId="1" state="visible" r:id="rId2"/>
    <sheet name="100 M g" sheetId="2" state="visible" r:id="rId3"/>
    <sheet name="100 V beg." sheetId="3" state="visible" r:id="rId4"/>
    <sheet name="100 V g" sheetId="4" state="visible" r:id="rId5"/>
    <sheet name="200 M bėg." sheetId="5" state="visible" r:id="rId6"/>
    <sheet name="200 M g" sheetId="6" state="visible" r:id="rId7"/>
    <sheet name="200 V bėg." sheetId="7" state="visible" r:id="rId8"/>
    <sheet name="200 V g" sheetId="8" state="visible" r:id="rId9"/>
    <sheet name="400 M bėg." sheetId="9" state="visible" r:id="rId10"/>
    <sheet name="400 M g" sheetId="10" state="visible" r:id="rId11"/>
    <sheet name="400 V bėg." sheetId="11" state="visible" r:id="rId12"/>
    <sheet name="400 V g" sheetId="12" state="visible" r:id="rId13"/>
    <sheet name="800 M bėg." sheetId="13" state="visible" r:id="rId14"/>
    <sheet name="800 M g" sheetId="14" state="visible" r:id="rId15"/>
    <sheet name="800 V bėg." sheetId="15" state="visible" r:id="rId16"/>
    <sheet name="800 V g" sheetId="16" state="visible" r:id="rId17"/>
    <sheet name="1500 M" sheetId="17" state="visible" r:id="rId18"/>
    <sheet name="1500 V" sheetId="18" state="visible" r:id="rId19"/>
    <sheet name="5000 V " sheetId="19" state="visible" r:id="rId20"/>
    <sheet name="10000 V " sheetId="20" state="visible" r:id="rId21"/>
    <sheet name="3000m kl. M" sheetId="21" state="visible" r:id="rId22"/>
    <sheet name="100 bb M" sheetId="22" state="visible" r:id="rId23"/>
    <sheet name="110 bb V" sheetId="23" state="visible" r:id="rId24"/>
    <sheet name="400 bb M bėg." sheetId="24" state="visible" r:id="rId25"/>
    <sheet name="400 bb M g" sheetId="25" state="visible" r:id="rId26"/>
    <sheet name="400 bb V " sheetId="26" state="visible" r:id="rId27"/>
    <sheet name="Aukštis M" sheetId="27" state="visible" r:id="rId28"/>
    <sheet name="Aukstis V" sheetId="28" state="visible" r:id="rId29"/>
    <sheet name="Kartis M" sheetId="29" state="visible" r:id="rId30"/>
    <sheet name="Kartis V" sheetId="30" state="visible" r:id="rId31"/>
    <sheet name="Tolis M" sheetId="31" state="visible" r:id="rId32"/>
    <sheet name="Tolis V" sheetId="32" state="visible" r:id="rId33"/>
    <sheet name="Trisuolis M" sheetId="33" state="visible" r:id="rId34"/>
    <sheet name="Trišuolis V" sheetId="34" state="visible" r:id="rId35"/>
    <sheet name="Rutulys M" sheetId="35" state="visible" r:id="rId36"/>
    <sheet name="Rutulys V" sheetId="36" state="visible" r:id="rId37"/>
    <sheet name="Diskas M" sheetId="37" state="visible" r:id="rId38"/>
    <sheet name="Diskas V" sheetId="38" state="visible" r:id="rId39"/>
    <sheet name="Kujis M" sheetId="39" state="visible" r:id="rId40"/>
    <sheet name="Kujis V" sheetId="40" state="visible" r:id="rId41"/>
    <sheet name="Kujis V LČ" sheetId="41" state="visible" r:id="rId42"/>
    <sheet name="Ietis M" sheetId="42" state="visible" r:id="rId43"/>
    <sheet name="Ietis V" sheetId="43" state="visible" r:id="rId44"/>
    <sheet name="4x100 M bėg." sheetId="44" state="visible" r:id="rId45"/>
    <sheet name="4x100 M g" sheetId="45" state="visible" r:id="rId46"/>
    <sheet name="4x100 V" sheetId="46" state="visible" r:id="rId47"/>
    <sheet name="10000m sp. ėj. M" sheetId="47" state="visible" r:id="rId48"/>
    <sheet name="Komandiniai" sheetId="48" state="visible" r:id="rId49"/>
  </sheets>
  <definedNames>
    <definedName function="false" hidden="false" localSheetId="41" name="_xlnm._FilterDatabase" vbProcedure="false">'Ietis M'!$A$8:$AG$13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<sst xmlns="http://schemas.openxmlformats.org/spreadsheetml/2006/main" count="5978" uniqueCount="1146">
  <si>
    <t xml:space="preserve">LIETUVOS JAUNIMO ČEMPIONATAS</t>
  </si>
  <si>
    <t xml:space="preserve">Vilnius,</t>
  </si>
  <si>
    <t xml:space="preserve">2020-07-24</t>
  </si>
  <si>
    <t xml:space="preserve">100 m bėgimas moterims</t>
  </si>
  <si>
    <t xml:space="preserve">bėgimas iš</t>
  </si>
  <si>
    <t xml:space="preserve">Takas</t>
  </si>
  <si>
    <t xml:space="preserve">Nr.</t>
  </si>
  <si>
    <t xml:space="preserve">Vardas</t>
  </si>
  <si>
    <t xml:space="preserve">Pavardė</t>
  </si>
  <si>
    <t xml:space="preserve">Gim.data</t>
  </si>
  <si>
    <t xml:space="preserve">Miestas</t>
  </si>
  <si>
    <t xml:space="preserve">SM</t>
  </si>
  <si>
    <t xml:space="preserve">Klubas</t>
  </si>
  <si>
    <t xml:space="preserve">Taškai</t>
  </si>
  <si>
    <t xml:space="preserve">Par.bėg.</t>
  </si>
  <si>
    <t xml:space="preserve">Vėjas</t>
  </si>
  <si>
    <t xml:space="preserve">R.l.</t>
  </si>
  <si>
    <t xml:space="preserve">Finalas</t>
  </si>
  <si>
    <t xml:space="preserve">Kv.l.</t>
  </si>
  <si>
    <t xml:space="preserve">Treneris</t>
  </si>
  <si>
    <t xml:space="preserve">Karina</t>
  </si>
  <si>
    <t xml:space="preserve">Sorkina</t>
  </si>
  <si>
    <t xml:space="preserve">2001-09-03</t>
  </si>
  <si>
    <t xml:space="preserve">Vilnius ind.</t>
  </si>
  <si>
    <t xml:space="preserve">VMSC</t>
  </si>
  <si>
    <t xml:space="preserve">ind.</t>
  </si>
  <si>
    <t xml:space="preserve">S.Liepinaitis, T. Krasauskienė</t>
  </si>
  <si>
    <t xml:space="preserve">Gabija</t>
  </si>
  <si>
    <t xml:space="preserve">Kuprytė</t>
  </si>
  <si>
    <t xml:space="preserve">2002-01-31</t>
  </si>
  <si>
    <t xml:space="preserve">Plungė</t>
  </si>
  <si>
    <t xml:space="preserve">SRC</t>
  </si>
  <si>
    <t xml:space="preserve">R.Šilenskienė</t>
  </si>
  <si>
    <t xml:space="preserve">13.08</t>
  </si>
  <si>
    <t xml:space="preserve">Karolina</t>
  </si>
  <si>
    <t xml:space="preserve">Talalaitė</t>
  </si>
  <si>
    <t xml:space="preserve">2003-10-16</t>
  </si>
  <si>
    <t xml:space="preserve">Kaunas I</t>
  </si>
  <si>
    <t xml:space="preserve">Startas</t>
  </si>
  <si>
    <t xml:space="preserve">"Šilainiai"</t>
  </si>
  <si>
    <t xml:space="preserve">N.Gedgaudienė, O.Pavilionienė</t>
  </si>
  <si>
    <t xml:space="preserve">12.48</t>
  </si>
  <si>
    <t xml:space="preserve">Silvija</t>
  </si>
  <si>
    <t xml:space="preserve">Žilinskaitė</t>
  </si>
  <si>
    <t xml:space="preserve">2003-03-24</t>
  </si>
  <si>
    <t xml:space="preserve">Vilnius I</t>
  </si>
  <si>
    <t xml:space="preserve">"Midlongas"</t>
  </si>
  <si>
    <t xml:space="preserve">D.Skirmantienė, J.Strumskytė-Razgūnė</t>
  </si>
  <si>
    <t xml:space="preserve">13.16</t>
  </si>
  <si>
    <t xml:space="preserve">Emilija</t>
  </si>
  <si>
    <t xml:space="preserve">Lik</t>
  </si>
  <si>
    <t xml:space="preserve">2001-07-05</t>
  </si>
  <si>
    <t xml:space="preserve">Vilnius II</t>
  </si>
  <si>
    <t xml:space="preserve">A.Tolstiks, I.Krakoviak-Tolstika</t>
  </si>
  <si>
    <t xml:space="preserve">13.27</t>
  </si>
  <si>
    <t xml:space="preserve">Aistė</t>
  </si>
  <si>
    <t xml:space="preserve">Balkevičiūtė</t>
  </si>
  <si>
    <t xml:space="preserve">2002-12-16</t>
  </si>
  <si>
    <t xml:space="preserve">Kaunas ind.</t>
  </si>
  <si>
    <t xml:space="preserve">NT</t>
  </si>
  <si>
    <t xml:space="preserve">R.Ančlauskas</t>
  </si>
  <si>
    <t xml:space="preserve">14.90</t>
  </si>
  <si>
    <t xml:space="preserve">Urtė</t>
  </si>
  <si>
    <t xml:space="preserve">Zuikytė</t>
  </si>
  <si>
    <t xml:space="preserve">2004-04-09</t>
  </si>
  <si>
    <t xml:space="preserve">Alytus</t>
  </si>
  <si>
    <t xml:space="preserve">ASRC</t>
  </si>
  <si>
    <t xml:space="preserve">ALASK</t>
  </si>
  <si>
    <t xml:space="preserve">Ž.Leskauskas</t>
  </si>
  <si>
    <t xml:space="preserve">-</t>
  </si>
  <si>
    <t xml:space="preserve">Kristijana</t>
  </si>
  <si>
    <t xml:space="preserve">Čekavičiūtė</t>
  </si>
  <si>
    <t xml:space="preserve">2003-03-07</t>
  </si>
  <si>
    <t xml:space="preserve">V.Šmidtas</t>
  </si>
  <si>
    <t xml:space="preserve">13.55</t>
  </si>
  <si>
    <t xml:space="preserve">Lukrecija</t>
  </si>
  <si>
    <t xml:space="preserve">Sabaitytė</t>
  </si>
  <si>
    <t xml:space="preserve">2002-04-08</t>
  </si>
  <si>
    <t xml:space="preserve">L.Juchnevičienė</t>
  </si>
  <si>
    <t xml:space="preserve">12.68</t>
  </si>
  <si>
    <t xml:space="preserve">Andrė</t>
  </si>
  <si>
    <t xml:space="preserve">Ožechauskaitė</t>
  </si>
  <si>
    <t xml:space="preserve">2003-11-03</t>
  </si>
  <si>
    <t xml:space="preserve">A.Skujytė</t>
  </si>
  <si>
    <t xml:space="preserve">11.91</t>
  </si>
  <si>
    <t xml:space="preserve">Gustė</t>
  </si>
  <si>
    <t xml:space="preserve">Kulikauskaitė</t>
  </si>
  <si>
    <t xml:space="preserve">2003-11-13</t>
  </si>
  <si>
    <t xml:space="preserve">Šiauliai</t>
  </si>
  <si>
    <t xml:space="preserve">ŠLASC</t>
  </si>
  <si>
    <t xml:space="preserve">"Piramidė"</t>
  </si>
  <si>
    <t xml:space="preserve">J.Baikštienė</t>
  </si>
  <si>
    <t xml:space="preserve">13.15</t>
  </si>
  <si>
    <t xml:space="preserve">4v</t>
  </si>
  <si>
    <t xml:space="preserve">Juana</t>
  </si>
  <si>
    <t xml:space="preserve">Beganskaitė</t>
  </si>
  <si>
    <t xml:space="preserve">2001-01-23</t>
  </si>
  <si>
    <t xml:space="preserve">J.Strumskytė-Razgūnė, D.Skirmantienė</t>
  </si>
  <si>
    <t xml:space="preserve">13.17</t>
  </si>
  <si>
    <t xml:space="preserve">3v</t>
  </si>
  <si>
    <t xml:space="preserve">Miglė</t>
  </si>
  <si>
    <t xml:space="preserve">Bazarauskaitė</t>
  </si>
  <si>
    <t xml:space="preserve">2003-09-07</t>
  </si>
  <si>
    <t xml:space="preserve">14.70</t>
  </si>
  <si>
    <t xml:space="preserve">Kščenavičiūtė</t>
  </si>
  <si>
    <t xml:space="preserve">2002-04-22</t>
  </si>
  <si>
    <t xml:space="preserve">Raseiniai</t>
  </si>
  <si>
    <t xml:space="preserve">Ras.KKSC</t>
  </si>
  <si>
    <t xml:space="preserve">E.Petrokas</t>
  </si>
  <si>
    <t xml:space="preserve">Vasilenkaitė</t>
  </si>
  <si>
    <t xml:space="preserve">2003-12-15</t>
  </si>
  <si>
    <t xml:space="preserve">13.44</t>
  </si>
  <si>
    <t xml:space="preserve">Airūnė</t>
  </si>
  <si>
    <t xml:space="preserve">Čegytė</t>
  </si>
  <si>
    <t xml:space="preserve">2004-04-26</t>
  </si>
  <si>
    <t xml:space="preserve">D.Vrubliauskas</t>
  </si>
  <si>
    <t xml:space="preserve">12.84</t>
  </si>
  <si>
    <t xml:space="preserve">Eivilė</t>
  </si>
  <si>
    <t xml:space="preserve">Cemnolonskytė</t>
  </si>
  <si>
    <t xml:space="preserve">2002-06-01</t>
  </si>
  <si>
    <t xml:space="preserve">Panevėžys</t>
  </si>
  <si>
    <t xml:space="preserve">R.Sargūno s.g.</t>
  </si>
  <si>
    <t xml:space="preserve">COSMA</t>
  </si>
  <si>
    <t xml:space="preserve">E.Barisienė, R.Jakubauskas</t>
  </si>
  <si>
    <t xml:space="preserve">12.30</t>
  </si>
  <si>
    <t xml:space="preserve">Jonė</t>
  </si>
  <si>
    <t xml:space="preserve">Marozaitė</t>
  </si>
  <si>
    <t xml:space="preserve">2003-07-11</t>
  </si>
  <si>
    <t xml:space="preserve">D.Skirmantienė</t>
  </si>
  <si>
    <t xml:space="preserve">13.12</t>
  </si>
  <si>
    <t xml:space="preserve">Greta</t>
  </si>
  <si>
    <t xml:space="preserve">Zalatoriūtė</t>
  </si>
  <si>
    <t xml:space="preserve">2004-03-03</t>
  </si>
  <si>
    <t xml:space="preserve">13.23</t>
  </si>
  <si>
    <t xml:space="preserve">Viktorija</t>
  </si>
  <si>
    <t xml:space="preserve">Sučkova</t>
  </si>
  <si>
    <t xml:space="preserve">2003-08-14</t>
  </si>
  <si>
    <t xml:space="preserve">J.Strumskytė-Razgūnė, T.Zalatoris</t>
  </si>
  <si>
    <t xml:space="preserve">14.53</t>
  </si>
  <si>
    <t xml:space="preserve">Samanta</t>
  </si>
  <si>
    <t xml:space="preserve">Mikelionytė</t>
  </si>
  <si>
    <t xml:space="preserve">2001-07-29</t>
  </si>
  <si>
    <t xml:space="preserve">Vieta</t>
  </si>
  <si>
    <t xml:space="preserve">100 m bėgimas vyrams</t>
  </si>
  <si>
    <t xml:space="preserve">SUC</t>
  </si>
  <si>
    <t xml:space="preserve">2</t>
  </si>
  <si>
    <t xml:space="preserve">Arminas</t>
  </si>
  <si>
    <t xml:space="preserve">Šeštokas</t>
  </si>
  <si>
    <t xml:space="preserve">2001-04-19</t>
  </si>
  <si>
    <t xml:space="preserve">Irmantas</t>
  </si>
  <si>
    <t xml:space="preserve">Poška</t>
  </si>
  <si>
    <t xml:space="preserve">2004-08-04</t>
  </si>
  <si>
    <t xml:space="preserve">Kaunas II</t>
  </si>
  <si>
    <t xml:space="preserve">O.Pavilionienė</t>
  </si>
  <si>
    <t xml:space="preserve">12.15</t>
  </si>
  <si>
    <t xml:space="preserve">Domas</t>
  </si>
  <si>
    <t xml:space="preserve">Gailevičius</t>
  </si>
  <si>
    <t xml:space="preserve">2001-12-18</t>
  </si>
  <si>
    <t xml:space="preserve">A.Gavėnas</t>
  </si>
  <si>
    <t xml:space="preserve">Vakaris</t>
  </si>
  <si>
    <t xml:space="preserve">Toleikis</t>
  </si>
  <si>
    <t xml:space="preserve">2003-09-03</t>
  </si>
  <si>
    <t xml:space="preserve">"Beržyno žiogelis"</t>
  </si>
  <si>
    <t xml:space="preserve">L.Maceika</t>
  </si>
  <si>
    <t xml:space="preserve">11.34</t>
  </si>
  <si>
    <t xml:space="preserve">Nedas</t>
  </si>
  <si>
    <t xml:space="preserve">Talalas</t>
  </si>
  <si>
    <t xml:space="preserve">11.45</t>
  </si>
  <si>
    <t xml:space="preserve">Kipras</t>
  </si>
  <si>
    <t xml:space="preserve">Žukauskas</t>
  </si>
  <si>
    <t xml:space="preserve">2003-04-21</t>
  </si>
  <si>
    <t xml:space="preserve">11.92</t>
  </si>
  <si>
    <t xml:space="preserve">8</t>
  </si>
  <si>
    <t xml:space="preserve">Rolandas</t>
  </si>
  <si>
    <t xml:space="preserve">Tichonovičius</t>
  </si>
  <si>
    <t xml:space="preserve">2002-02-19</t>
  </si>
  <si>
    <t xml:space="preserve">Biržai</t>
  </si>
  <si>
    <t xml:space="preserve">BKKSC</t>
  </si>
  <si>
    <t xml:space="preserve">S.Strelcovas</t>
  </si>
  <si>
    <t xml:space="preserve">Gvidas</t>
  </si>
  <si>
    <t xml:space="preserve">Krisikėnas</t>
  </si>
  <si>
    <t xml:space="preserve">2002-06-14</t>
  </si>
  <si>
    <t xml:space="preserve">12.34</t>
  </si>
  <si>
    <t xml:space="preserve">Kajus</t>
  </si>
  <si>
    <t xml:space="preserve">Akulis</t>
  </si>
  <si>
    <t xml:space="preserve">2004-05-13</t>
  </si>
  <si>
    <t xml:space="preserve">11.94</t>
  </si>
  <si>
    <t xml:space="preserve">3</t>
  </si>
  <si>
    <t xml:space="preserve">Rokas</t>
  </si>
  <si>
    <t xml:space="preserve">Čiuplinskas</t>
  </si>
  <si>
    <t xml:space="preserve">2003-01-31</t>
  </si>
  <si>
    <t xml:space="preserve">DNF</t>
  </si>
  <si>
    <t xml:space="preserve">L.Roikienė</t>
  </si>
  <si>
    <t xml:space="preserve">11.71</t>
  </si>
  <si>
    <t xml:space="preserve">4</t>
  </si>
  <si>
    <t xml:space="preserve">Dominykas</t>
  </si>
  <si>
    <t xml:space="preserve">Trijonis</t>
  </si>
  <si>
    <t xml:space="preserve">2001-01-26</t>
  </si>
  <si>
    <t xml:space="preserve">E.Žiupkienė, M.Skrabulis</t>
  </si>
  <si>
    <t xml:space="preserve">11.25</t>
  </si>
  <si>
    <t xml:space="preserve">5</t>
  </si>
  <si>
    <t xml:space="preserve">Jonas</t>
  </si>
  <si>
    <t xml:space="preserve">Lapinskas</t>
  </si>
  <si>
    <t xml:space="preserve">2004-04-05</t>
  </si>
  <si>
    <t xml:space="preserve">G.Šerėnienė</t>
  </si>
  <si>
    <t xml:space="preserve">11.89</t>
  </si>
  <si>
    <t xml:space="preserve">6</t>
  </si>
  <si>
    <t xml:space="preserve">Lukas</t>
  </si>
  <si>
    <t xml:space="preserve">Šotikas</t>
  </si>
  <si>
    <t xml:space="preserve">2002-03-09</t>
  </si>
  <si>
    <t xml:space="preserve">Klaipėda</t>
  </si>
  <si>
    <t xml:space="preserve">Kl.LAM</t>
  </si>
  <si>
    <t xml:space="preserve">D.Senkus</t>
  </si>
  <si>
    <t xml:space="preserve">12.08</t>
  </si>
  <si>
    <t xml:space="preserve">7</t>
  </si>
  <si>
    <t xml:space="preserve">Antanas</t>
  </si>
  <si>
    <t xml:space="preserve">Zakarka</t>
  </si>
  <si>
    <t xml:space="preserve">2002-02-25</t>
  </si>
  <si>
    <t xml:space="preserve">Pan.SC</t>
  </si>
  <si>
    <t xml:space="preserve">"Žvaigždė"</t>
  </si>
  <si>
    <t xml:space="preserve">A.Dobregienė</t>
  </si>
  <si>
    <t xml:space="preserve">Darius</t>
  </si>
  <si>
    <t xml:space="preserve">Valaitis</t>
  </si>
  <si>
    <t xml:space="preserve">2003-01-13</t>
  </si>
  <si>
    <t xml:space="preserve">Ražinskas</t>
  </si>
  <si>
    <t xml:space="preserve">2002-02-03</t>
  </si>
  <si>
    <t xml:space="preserve">12.19</t>
  </si>
  <si>
    <t xml:space="preserve">Adomas</t>
  </si>
  <si>
    <t xml:space="preserve">Mickūnas</t>
  </si>
  <si>
    <t xml:space="preserve">2004-07-27</t>
  </si>
  <si>
    <t xml:space="preserve">12.00</t>
  </si>
  <si>
    <t xml:space="preserve">Denisas</t>
  </si>
  <si>
    <t xml:space="preserve">Belčenkov</t>
  </si>
  <si>
    <t xml:space="preserve">2002-01-21</t>
  </si>
  <si>
    <t xml:space="preserve">„Dinamitas“</t>
  </si>
  <si>
    <t xml:space="preserve">J.Spudis, V.Žiedienė</t>
  </si>
  <si>
    <t xml:space="preserve">11.63</t>
  </si>
  <si>
    <t xml:space="preserve">Kristupas</t>
  </si>
  <si>
    <t xml:space="preserve">Seikauskas</t>
  </si>
  <si>
    <t xml:space="preserve">2001-05-08</t>
  </si>
  <si>
    <t xml:space="preserve">11.04, 11.01w</t>
  </si>
  <si>
    <t xml:space="preserve">Jokūbas</t>
  </si>
  <si>
    <t xml:space="preserve">Šimkus</t>
  </si>
  <si>
    <t xml:space="preserve">2002-03-23</t>
  </si>
  <si>
    <t xml:space="preserve">11.61</t>
  </si>
  <si>
    <t xml:space="preserve">Giedrius</t>
  </si>
  <si>
    <t xml:space="preserve">Merkevičius</t>
  </si>
  <si>
    <t xml:space="preserve">2002-12-10</t>
  </si>
  <si>
    <t xml:space="preserve">11.86</t>
  </si>
  <si>
    <t xml:space="preserve">Ignas</t>
  </si>
  <si>
    <t xml:space="preserve">Sakalauskas</t>
  </si>
  <si>
    <t xml:space="preserve">2004-06-08</t>
  </si>
  <si>
    <t xml:space="preserve">13.07</t>
  </si>
  <si>
    <t xml:space="preserve">2020-07-25</t>
  </si>
  <si>
    <t xml:space="preserve">200 m bėgimas moterims</t>
  </si>
  <si>
    <t xml:space="preserve">Rezultatas</t>
  </si>
  <si>
    <t xml:space="preserve">Rez.fin.</t>
  </si>
  <si>
    <t xml:space="preserve">Gerda</t>
  </si>
  <si>
    <t xml:space="preserve">Kudulytė</t>
  </si>
  <si>
    <t xml:space="preserve">28.01</t>
  </si>
  <si>
    <t xml:space="preserve">27.07</t>
  </si>
  <si>
    <t xml:space="preserve">Jancevičiūtė</t>
  </si>
  <si>
    <t xml:space="preserve">2002-07-20</t>
  </si>
  <si>
    <t xml:space="preserve">Švenčionys</t>
  </si>
  <si>
    <t xml:space="preserve">ŠRSC</t>
  </si>
  <si>
    <t xml:space="preserve">"Aitvaras"</t>
  </si>
  <si>
    <t xml:space="preserve">Z.Zenkevičius</t>
  </si>
  <si>
    <t xml:space="preserve">29.10</t>
  </si>
  <si>
    <t xml:space="preserve">Beatričė</t>
  </si>
  <si>
    <t xml:space="preserve">Juškevičiūtė</t>
  </si>
  <si>
    <t xml:space="preserve">2000-01-10</t>
  </si>
  <si>
    <t xml:space="preserve">Kaunas b/k</t>
  </si>
  <si>
    <t xml:space="preserve">b/k</t>
  </si>
  <si>
    <t xml:space="preserve">N.Gedgaudienė</t>
  </si>
  <si>
    <t xml:space="preserve">Ugnė</t>
  </si>
  <si>
    <t xml:space="preserve">Petrauskaitė</t>
  </si>
  <si>
    <t xml:space="preserve">2002-03-05</t>
  </si>
  <si>
    <t xml:space="preserve">DNS</t>
  </si>
  <si>
    <t xml:space="preserve">30.18</t>
  </si>
  <si>
    <t xml:space="preserve">Bartkutė</t>
  </si>
  <si>
    <t xml:space="preserve">2003-06-21</t>
  </si>
  <si>
    <t xml:space="preserve">KMK</t>
  </si>
  <si>
    <t xml:space="preserve">R.Kančys</t>
  </si>
  <si>
    <t xml:space="preserve">27.97</t>
  </si>
  <si>
    <t xml:space="preserve">Augustė</t>
  </si>
  <si>
    <t xml:space="preserve">Markevičiūtė</t>
  </si>
  <si>
    <t xml:space="preserve">2002-01-30</t>
  </si>
  <si>
    <t xml:space="preserve">„Be1“</t>
  </si>
  <si>
    <t xml:space="preserve">I.Jakubaitytė, J.Kasirye-Sebalu</t>
  </si>
  <si>
    <t xml:space="preserve">26.38</t>
  </si>
  <si>
    <t xml:space="preserve">Mickutė</t>
  </si>
  <si>
    <t xml:space="preserve">2003-06-25</t>
  </si>
  <si>
    <t xml:space="preserve">"Nikė"</t>
  </si>
  <si>
    <t xml:space="preserve">E.Norvilas</t>
  </si>
  <si>
    <t xml:space="preserve">27.05</t>
  </si>
  <si>
    <t xml:space="preserve">28.96</t>
  </si>
  <si>
    <t xml:space="preserve">Germantė</t>
  </si>
  <si>
    <t xml:space="preserve">Mikalajūnaitė</t>
  </si>
  <si>
    <t xml:space="preserve">2002-10-20</t>
  </si>
  <si>
    <t xml:space="preserve">K.Sabalytė</t>
  </si>
  <si>
    <t xml:space="preserve">Elena</t>
  </si>
  <si>
    <t xml:space="preserve">Gencevičiūtė</t>
  </si>
  <si>
    <t xml:space="preserve">2004-05-28</t>
  </si>
  <si>
    <t xml:space="preserve">30.05</t>
  </si>
  <si>
    <t xml:space="preserve">27.45</t>
  </si>
  <si>
    <t xml:space="preserve">Roberta</t>
  </si>
  <si>
    <t xml:space="preserve">Žikaitė</t>
  </si>
  <si>
    <t xml:space="preserve">2001-06-02</t>
  </si>
  <si>
    <t xml:space="preserve">Ariogalos tauras</t>
  </si>
  <si>
    <t xml:space="preserve">M.Skamarakas</t>
  </si>
  <si>
    <t xml:space="preserve">26.17</t>
  </si>
  <si>
    <t xml:space="preserve">"Greitas spurtas"</t>
  </si>
  <si>
    <t xml:space="preserve">Taraškevičiūtė</t>
  </si>
  <si>
    <t xml:space="preserve">2002-12-19</t>
  </si>
  <si>
    <t xml:space="preserve">28.50</t>
  </si>
  <si>
    <t xml:space="preserve">Elzė</t>
  </si>
  <si>
    <t xml:space="preserve">2004-12-15</t>
  </si>
  <si>
    <t xml:space="preserve">27.27</t>
  </si>
  <si>
    <t xml:space="preserve">25.13, 24.99w</t>
  </si>
  <si>
    <t xml:space="preserve">Jasaitė</t>
  </si>
  <si>
    <t xml:space="preserve">2003-09-06</t>
  </si>
  <si>
    <t xml:space="preserve">Dovilė</t>
  </si>
  <si>
    <t xml:space="preserve">Bedalytė</t>
  </si>
  <si>
    <t xml:space="preserve">2004-08-05</t>
  </si>
  <si>
    <t xml:space="preserve">28.10</t>
  </si>
  <si>
    <t xml:space="preserve">KSM</t>
  </si>
  <si>
    <t xml:space="preserve">b.k.</t>
  </si>
  <si>
    <t xml:space="preserve">200 m bėgimas vyrams</t>
  </si>
  <si>
    <t xml:space="preserve">Daniel</t>
  </si>
  <si>
    <t xml:space="preserve">Golovacki</t>
  </si>
  <si>
    <t xml:space="preserve">1996-02-12</t>
  </si>
  <si>
    <t xml:space="preserve">Švenčionys,Kaunas b/k</t>
  </si>
  <si>
    <t xml:space="preserve">N.Sabaliauskienė,G.Michniova,D.Jankauskaitė</t>
  </si>
  <si>
    <t xml:space="preserve">Berūkštis</t>
  </si>
  <si>
    <t xml:space="preserve">E.Žiupkienė</t>
  </si>
  <si>
    <t xml:space="preserve">24.81</t>
  </si>
  <si>
    <t xml:space="preserve">24.17</t>
  </si>
  <si>
    <t xml:space="preserve">Nojus</t>
  </si>
  <si>
    <t xml:space="preserve">Navickas</t>
  </si>
  <si>
    <t xml:space="preserve">2004-09-16</t>
  </si>
  <si>
    <t xml:space="preserve">Šiauliai ind.</t>
  </si>
  <si>
    <t xml:space="preserve">"Stadija"</t>
  </si>
  <si>
    <t xml:space="preserve">J.Beržanskis</t>
  </si>
  <si>
    <t xml:space="preserve">24.45</t>
  </si>
  <si>
    <t xml:space="preserve">Gytis</t>
  </si>
  <si>
    <t xml:space="preserve">Brazdžiūnas</t>
  </si>
  <si>
    <t xml:space="preserve">2001-02-02</t>
  </si>
  <si>
    <t xml:space="preserve">25.38</t>
  </si>
  <si>
    <t xml:space="preserve">Tomaš</t>
  </si>
  <si>
    <t xml:space="preserve">Pozlevič</t>
  </si>
  <si>
    <t xml:space="preserve">2004-04-19</t>
  </si>
  <si>
    <t xml:space="preserve">24.72</t>
  </si>
  <si>
    <t xml:space="preserve">DQ</t>
  </si>
  <si>
    <t xml:space="preserve">Andžej</t>
  </si>
  <si>
    <t xml:space="preserve">Glazko</t>
  </si>
  <si>
    <t xml:space="preserve">2003-11-30</t>
  </si>
  <si>
    <t xml:space="preserve">24.35</t>
  </si>
  <si>
    <t xml:space="preserve">Dovydas</t>
  </si>
  <si>
    <t xml:space="preserve">Vanagas</t>
  </si>
  <si>
    <t xml:space="preserve">2001-08-31</t>
  </si>
  <si>
    <t xml:space="preserve">Ozo gim.,VMSC</t>
  </si>
  <si>
    <t xml:space="preserve">24.53</t>
  </si>
  <si>
    <t xml:space="preserve">Rytis</t>
  </si>
  <si>
    <t xml:space="preserve">Ašmena</t>
  </si>
  <si>
    <t xml:space="preserve">2001-06-29</t>
  </si>
  <si>
    <t xml:space="preserve">Elektrėnai</t>
  </si>
  <si>
    <t xml:space="preserve">A.Valatkevičius</t>
  </si>
  <si>
    <t xml:space="preserve">23.69</t>
  </si>
  <si>
    <t xml:space="preserve">Kudulis</t>
  </si>
  <si>
    <t xml:space="preserve">24.29</t>
  </si>
  <si>
    <t xml:space="preserve">Erikas</t>
  </si>
  <si>
    <t xml:space="preserve">Samuchovas</t>
  </si>
  <si>
    <t xml:space="preserve">2003-05-10</t>
  </si>
  <si>
    <t xml:space="preserve">Č.Kundrotas</t>
  </si>
  <si>
    <t xml:space="preserve">25.07</t>
  </si>
  <si>
    <t xml:space="preserve">23.64</t>
  </si>
  <si>
    <t xml:space="preserve">24.26</t>
  </si>
  <si>
    <t xml:space="preserve">Vitalis</t>
  </si>
  <si>
    <t xml:space="preserve">Deikus</t>
  </si>
  <si>
    <t xml:space="preserve">25.49</t>
  </si>
  <si>
    <t xml:space="preserve">Airidas</t>
  </si>
  <si>
    <t xml:space="preserve">Leonavičius</t>
  </si>
  <si>
    <t xml:space="preserve">2003-01-24</t>
  </si>
  <si>
    <t xml:space="preserve">Marijampolė</t>
  </si>
  <si>
    <t xml:space="preserve">Sūduva</t>
  </si>
  <si>
    <t xml:space="preserve">MLASK</t>
  </si>
  <si>
    <t xml:space="preserve">R.Bindokienė</t>
  </si>
  <si>
    <t xml:space="preserve">Mažvydas</t>
  </si>
  <si>
    <t xml:space="preserve">Bivainis</t>
  </si>
  <si>
    <t xml:space="preserve">2001-02-08</t>
  </si>
  <si>
    <t xml:space="preserve">Utena</t>
  </si>
  <si>
    <t xml:space="preserve">UDSC</t>
  </si>
  <si>
    <t xml:space="preserve">ULAK</t>
  </si>
  <si>
    <t xml:space="preserve">M.Saliamonas</t>
  </si>
  <si>
    <t xml:space="preserve">22.67</t>
  </si>
  <si>
    <t xml:space="preserve">Kasparas</t>
  </si>
  <si>
    <t xml:space="preserve">Butkus</t>
  </si>
  <si>
    <t xml:space="preserve">2001-02-24</t>
  </si>
  <si>
    <t xml:space="preserve">24.23</t>
  </si>
  <si>
    <t xml:space="preserve">Nikodemas</t>
  </si>
  <si>
    <t xml:space="preserve">2002-01-23</t>
  </si>
  <si>
    <t xml:space="preserve">24.88</t>
  </si>
  <si>
    <t xml:space="preserve">25.41</t>
  </si>
  <si>
    <t xml:space="preserve">I A</t>
  </si>
  <si>
    <t xml:space="preserve">400 m bėgimas moterims</t>
  </si>
  <si>
    <t xml:space="preserve">Zeleniūtė</t>
  </si>
  <si>
    <t xml:space="preserve">2000-07-03</t>
  </si>
  <si>
    <t xml:space="preserve">Klaipėda b/k</t>
  </si>
  <si>
    <t xml:space="preserve">"Maratonas"</t>
  </si>
  <si>
    <t xml:space="preserve">J.Beržinskienė</t>
  </si>
  <si>
    <t xml:space="preserve">59.90</t>
  </si>
  <si>
    <t xml:space="preserve">Kristina</t>
  </si>
  <si>
    <t xml:space="preserve">Kapliauskaitė</t>
  </si>
  <si>
    <t xml:space="preserve">2001-08-10</t>
  </si>
  <si>
    <t xml:space="preserve">Gabrielė</t>
  </si>
  <si>
    <t xml:space="preserve">Skaparaitė</t>
  </si>
  <si>
    <t xml:space="preserve">2004-09-23</t>
  </si>
  <si>
    <t xml:space="preserve">M.Vadeikis</t>
  </si>
  <si>
    <t xml:space="preserve">1:01.64</t>
  </si>
  <si>
    <t xml:space="preserve">Naujokaitė</t>
  </si>
  <si>
    <t xml:space="preserve">2001-09-05</t>
  </si>
  <si>
    <t xml:space="preserve">V.Žiedienė, J.Spudis</t>
  </si>
  <si>
    <t xml:space="preserve">1:01.27i</t>
  </si>
  <si>
    <t xml:space="preserve">Rosita</t>
  </si>
  <si>
    <t xml:space="preserve">Šimkevičiūtė</t>
  </si>
  <si>
    <t xml:space="preserve">2001-01-31</t>
  </si>
  <si>
    <t xml:space="preserve">Šiaulių SG</t>
  </si>
  <si>
    <t xml:space="preserve">A.Kitanov, R.Razmaitė</t>
  </si>
  <si>
    <t xml:space="preserve">1:04.34</t>
  </si>
  <si>
    <t xml:space="preserve">Radvilė</t>
  </si>
  <si>
    <t xml:space="preserve">Balnytė</t>
  </si>
  <si>
    <t xml:space="preserve">2001-12-08</t>
  </si>
  <si>
    <t xml:space="preserve">Akmenė, Šiauliai</t>
  </si>
  <si>
    <t xml:space="preserve">R.Razmaitė</t>
  </si>
  <si>
    <t xml:space="preserve">1:12.29</t>
  </si>
  <si>
    <t xml:space="preserve">1:00.31</t>
  </si>
  <si>
    <t xml:space="preserve">59.13 (2019)</t>
  </si>
  <si>
    <t xml:space="preserve">58.49</t>
  </si>
  <si>
    <t xml:space="preserve">Hanna</t>
  </si>
  <si>
    <t xml:space="preserve">Zikejeva</t>
  </si>
  <si>
    <t xml:space="preserve">2001-08-07</t>
  </si>
  <si>
    <t xml:space="preserve">VMSC, VU</t>
  </si>
  <si>
    <t xml:space="preserve">I.Jefimova</t>
  </si>
  <si>
    <t xml:space="preserve">59.89</t>
  </si>
  <si>
    <t xml:space="preserve">59.93i</t>
  </si>
  <si>
    <t xml:space="preserve">Ksavera</t>
  </si>
  <si>
    <t xml:space="preserve">Kochanova</t>
  </si>
  <si>
    <t xml:space="preserve">2004-02-06</t>
  </si>
  <si>
    <t xml:space="preserve">1:00.60</t>
  </si>
  <si>
    <t xml:space="preserve">400 m bėgimas vyrams</t>
  </si>
  <si>
    <t xml:space="preserve">55.22</t>
  </si>
  <si>
    <t xml:space="preserve">Mejaras</t>
  </si>
  <si>
    <t xml:space="preserve">Kauno r.</t>
  </si>
  <si>
    <t xml:space="preserve">Kauno r. SM</t>
  </si>
  <si>
    <t xml:space="preserve">A.Starkevičius, A.Gavėnas</t>
  </si>
  <si>
    <t xml:space="preserve">56.89</t>
  </si>
  <si>
    <t xml:space="preserve">Mackevičius</t>
  </si>
  <si>
    <t xml:space="preserve">2003-06-08</t>
  </si>
  <si>
    <t xml:space="preserve">55.52</t>
  </si>
  <si>
    <t xml:space="preserve">Martas</t>
  </si>
  <si>
    <t xml:space="preserve">Damažeckas</t>
  </si>
  <si>
    <t xml:space="preserve">2004-01-18</t>
  </si>
  <si>
    <t xml:space="preserve">D.Jankauskaitė</t>
  </si>
  <si>
    <t xml:space="preserve">55.43i</t>
  </si>
  <si>
    <t xml:space="preserve">Ivanovas</t>
  </si>
  <si>
    <t xml:space="preserve">2001-08-05</t>
  </si>
  <si>
    <t xml:space="preserve">55.03</t>
  </si>
  <si>
    <t xml:space="preserve">53.79</t>
  </si>
  <si>
    <t xml:space="preserve">54.85</t>
  </si>
  <si>
    <t xml:space="preserve">55.18</t>
  </si>
  <si>
    <t xml:space="preserve">55.20</t>
  </si>
  <si>
    <t xml:space="preserve">Ernestas</t>
  </si>
  <si>
    <t xml:space="preserve">Razmys</t>
  </si>
  <si>
    <t xml:space="preserve">2002-06-16</t>
  </si>
  <si>
    <t xml:space="preserve">R.Turla</t>
  </si>
  <si>
    <t xml:space="preserve">53.31</t>
  </si>
  <si>
    <t xml:space="preserve">Armandas</t>
  </si>
  <si>
    <t xml:space="preserve">52.48</t>
  </si>
  <si>
    <t xml:space="preserve">Martynas</t>
  </si>
  <si>
    <t xml:space="preserve">Čepas</t>
  </si>
  <si>
    <t xml:space="preserve">2001-09-19</t>
  </si>
  <si>
    <t xml:space="preserve">52.15</t>
  </si>
  <si>
    <t xml:space="preserve">52.30</t>
  </si>
  <si>
    <t xml:space="preserve">Juozas</t>
  </si>
  <si>
    <t xml:space="preserve">Bindokas</t>
  </si>
  <si>
    <t xml:space="preserve">2002-01-24</t>
  </si>
  <si>
    <t xml:space="preserve">53.29</t>
  </si>
  <si>
    <t xml:space="preserve">Šermukšnis</t>
  </si>
  <si>
    <t xml:space="preserve">2001-12-05</t>
  </si>
  <si>
    <t xml:space="preserve">52.04i</t>
  </si>
  <si>
    <t xml:space="preserve">800 m bėgimas moterims</t>
  </si>
  <si>
    <t xml:space="preserve">Vilmantė</t>
  </si>
  <si>
    <t xml:space="preserve">Gruodytė</t>
  </si>
  <si>
    <t xml:space="preserve">1998-02-14</t>
  </si>
  <si>
    <t xml:space="preserve">2:25.52</t>
  </si>
  <si>
    <t xml:space="preserve">Agota</t>
  </si>
  <si>
    <t xml:space="preserve">Žurauskaitė</t>
  </si>
  <si>
    <t xml:space="preserve">2004-02-08</t>
  </si>
  <si>
    <t xml:space="preserve">Julija Evelina</t>
  </si>
  <si>
    <t xml:space="preserve">Jačun</t>
  </si>
  <si>
    <t xml:space="preserve">2002-03-20</t>
  </si>
  <si>
    <t xml:space="preserve">Vilniaus r.</t>
  </si>
  <si>
    <t xml:space="preserve">VRSM</t>
  </si>
  <si>
    <t xml:space="preserve">V.Gražys</t>
  </si>
  <si>
    <t xml:space="preserve">2:45.67</t>
  </si>
  <si>
    <t xml:space="preserve">Fausta</t>
  </si>
  <si>
    <t xml:space="preserve">Lekavičiūtė</t>
  </si>
  <si>
    <t xml:space="preserve">2002-07-31</t>
  </si>
  <si>
    <t xml:space="preserve">2:49.36</t>
  </si>
  <si>
    <t xml:space="preserve">Ana Karilė</t>
  </si>
  <si>
    <t xml:space="preserve">Surova</t>
  </si>
  <si>
    <t xml:space="preserve">2002-01-03</t>
  </si>
  <si>
    <t xml:space="preserve">"Nemunas"</t>
  </si>
  <si>
    <t xml:space="preserve">R.Norkus</t>
  </si>
  <si>
    <t xml:space="preserve">Eglė</t>
  </si>
  <si>
    <t xml:space="preserve">Vaitulevičiūtė</t>
  </si>
  <si>
    <t xml:space="preserve">2002-06-09</t>
  </si>
  <si>
    <t xml:space="preserve">P.Žukienė, V.Kozlov</t>
  </si>
  <si>
    <t xml:space="preserve">2:15.70</t>
  </si>
  <si>
    <t xml:space="preserve">2:19.70</t>
  </si>
  <si>
    <t xml:space="preserve">Meda</t>
  </si>
  <si>
    <t xml:space="preserve">Repšytė</t>
  </si>
  <si>
    <t xml:space="preserve">2002-03-30</t>
  </si>
  <si>
    <t xml:space="preserve">Tauragė, Šiauliai</t>
  </si>
  <si>
    <t xml:space="preserve">2:23.34</t>
  </si>
  <si>
    <t xml:space="preserve">Ana</t>
  </si>
  <si>
    <t xml:space="preserve">Borunova</t>
  </si>
  <si>
    <t xml:space="preserve">2004-07-19</t>
  </si>
  <si>
    <t xml:space="preserve">2:30.01</t>
  </si>
  <si>
    <t xml:space="preserve">Sandra</t>
  </si>
  <si>
    <t xml:space="preserve">Gurskaitė</t>
  </si>
  <si>
    <t xml:space="preserve">2002-07-23</t>
  </si>
  <si>
    <t xml:space="preserve">Elektrėnai, Vilnius II</t>
  </si>
  <si>
    <t xml:space="preserve">Ozo gim., VMSC</t>
  </si>
  <si>
    <t xml:space="preserve">I.Krakoviak-Tolstika, I.Ivoškienė</t>
  </si>
  <si>
    <t xml:space="preserve">2:27,55i</t>
  </si>
  <si>
    <t xml:space="preserve">2:21,98</t>
  </si>
  <si>
    <t xml:space="preserve">800 m bėgimas vyrams</t>
  </si>
  <si>
    <t xml:space="preserve">bėgimas iš 2</t>
  </si>
  <si>
    <t xml:space="preserve">Andreikėnas</t>
  </si>
  <si>
    <t xml:space="preserve">2002-09-24</t>
  </si>
  <si>
    <t xml:space="preserve">2:03.69</t>
  </si>
  <si>
    <t xml:space="preserve">Modestas</t>
  </si>
  <si>
    <t xml:space="preserve">Miliūnas</t>
  </si>
  <si>
    <t xml:space="preserve">2002-03-31</t>
  </si>
  <si>
    <t xml:space="preserve">2:09.39</t>
  </si>
  <si>
    <t xml:space="preserve">Kriukovskis</t>
  </si>
  <si>
    <t xml:space="preserve">2001-10-20</t>
  </si>
  <si>
    <t xml:space="preserve">Bendaravičius</t>
  </si>
  <si>
    <t xml:space="preserve">2004-08-09</t>
  </si>
  <si>
    <t xml:space="preserve">V.Komisaraitis</t>
  </si>
  <si>
    <t xml:space="preserve">2:11,76i</t>
  </si>
  <si>
    <t xml:space="preserve">Zubrickas</t>
  </si>
  <si>
    <t xml:space="preserve">2003-08-20</t>
  </si>
  <si>
    <t xml:space="preserve">2:12.35</t>
  </si>
  <si>
    <t xml:space="preserve">Naglis</t>
  </si>
  <si>
    <t xml:space="preserve">Seliokas</t>
  </si>
  <si>
    <t xml:space="preserve">2003-07-09</t>
  </si>
  <si>
    <t xml:space="preserve">Dariuš</t>
  </si>
  <si>
    <t xml:space="preserve">Zabelo</t>
  </si>
  <si>
    <t xml:space="preserve">1:56.13</t>
  </si>
  <si>
    <t xml:space="preserve">1:59.13</t>
  </si>
  <si>
    <t xml:space="preserve">Arbačiauskas</t>
  </si>
  <si>
    <t xml:space="preserve">2001-05-13</t>
  </si>
  <si>
    <t xml:space="preserve">1:59.24</t>
  </si>
  <si>
    <t xml:space="preserve">Žygimantas</t>
  </si>
  <si>
    <t xml:space="preserve">Bagdonas</t>
  </si>
  <si>
    <t xml:space="preserve">2001-07-23</t>
  </si>
  <si>
    <t xml:space="preserve">Kelmė</t>
  </si>
  <si>
    <t xml:space="preserve">VJSM</t>
  </si>
  <si>
    <t xml:space="preserve">G.Kasputis</t>
  </si>
  <si>
    <t xml:space="preserve">2:02.03</t>
  </si>
  <si>
    <t xml:space="preserve">Alanas</t>
  </si>
  <si>
    <t xml:space="preserve">Griško</t>
  </si>
  <si>
    <t xml:space="preserve">2004-08-02</t>
  </si>
  <si>
    <t xml:space="preserve">2:01.20</t>
  </si>
  <si>
    <t xml:space="preserve">Marijus</t>
  </si>
  <si>
    <t xml:space="preserve">Dranginis</t>
  </si>
  <si>
    <t xml:space="preserve">2003-12-03</t>
  </si>
  <si>
    <t xml:space="preserve">2:00.67</t>
  </si>
  <si>
    <t xml:space="preserve">2:02.29</t>
  </si>
  <si>
    <t xml:space="preserve">Justas</t>
  </si>
  <si>
    <t xml:space="preserve">Sažinas</t>
  </si>
  <si>
    <t xml:space="preserve">2002-05-05</t>
  </si>
  <si>
    <t xml:space="preserve">2:00.19</t>
  </si>
  <si>
    <t xml:space="preserve">Bėgimas b/k</t>
  </si>
  <si>
    <t xml:space="preserve">Osvaldas</t>
  </si>
  <si>
    <t xml:space="preserve">Vrubliauskas</t>
  </si>
  <si>
    <t xml:space="preserve">1996-12-10</t>
  </si>
  <si>
    <t xml:space="preserve">Grigalaitis</t>
  </si>
  <si>
    <t xml:space="preserve">1999-09-03</t>
  </si>
  <si>
    <t xml:space="preserve">N.Sabaliauskienė, D.Jankauskaitė</t>
  </si>
  <si>
    <t xml:space="preserve">1:57.83</t>
  </si>
  <si>
    <t xml:space="preserve">Tomas</t>
  </si>
  <si>
    <t xml:space="preserve">1996-07-17</t>
  </si>
  <si>
    <t xml:space="preserve">Startas, KTU SSC</t>
  </si>
  <si>
    <t xml:space="preserve">A.Miliauskas</t>
  </si>
  <si>
    <t xml:space="preserve">1500 m bėgimas moterims</t>
  </si>
  <si>
    <t xml:space="preserve">Karinauskaitė</t>
  </si>
  <si>
    <t xml:space="preserve">2001-02-11</t>
  </si>
  <si>
    <t xml:space="preserve">4:46.7</t>
  </si>
  <si>
    <t xml:space="preserve">Marija</t>
  </si>
  <si>
    <t xml:space="preserve">Jekabsone</t>
  </si>
  <si>
    <t xml:space="preserve">2003-05-20</t>
  </si>
  <si>
    <t xml:space="preserve">D.Virbickas, R.Kančys</t>
  </si>
  <si>
    <t xml:space="preserve">4:43.47</t>
  </si>
  <si>
    <t xml:space="preserve">4:46.8</t>
  </si>
  <si>
    <t xml:space="preserve">5:41.2</t>
  </si>
  <si>
    <t xml:space="preserve">Arijana</t>
  </si>
  <si>
    <t xml:space="preserve">Kotova</t>
  </si>
  <si>
    <t xml:space="preserve">2002-09-07</t>
  </si>
  <si>
    <t xml:space="preserve">Neda</t>
  </si>
  <si>
    <t xml:space="preserve">Dovidaitytė</t>
  </si>
  <si>
    <t xml:space="preserve">2001-10-15</t>
  </si>
  <si>
    <t xml:space="preserve">Šiaulių r.</t>
  </si>
  <si>
    <t xml:space="preserve">Kuršėnų SM</t>
  </si>
  <si>
    <t xml:space="preserve">Meškuičiai</t>
  </si>
  <si>
    <t xml:space="preserve">P.Vaitkus</t>
  </si>
  <si>
    <t xml:space="preserve">1500 m bėgimas vyrams</t>
  </si>
  <si>
    <t xml:space="preserve">Bačiulis</t>
  </si>
  <si>
    <t xml:space="preserve">2002-02-26</t>
  </si>
  <si>
    <t xml:space="preserve">Tauragė, Šiauliai </t>
  </si>
  <si>
    <t xml:space="preserve">A.Kitanov, R.Varanavičius</t>
  </si>
  <si>
    <t xml:space="preserve">4:09.39</t>
  </si>
  <si>
    <t xml:space="preserve">4:08.07</t>
  </si>
  <si>
    <t xml:space="preserve">4:18.93</t>
  </si>
  <si>
    <t xml:space="preserve">4:18.36</t>
  </si>
  <si>
    <t xml:space="preserve">Marius</t>
  </si>
  <si>
    <t xml:space="preserve">Griušelionis</t>
  </si>
  <si>
    <t xml:space="preserve">2002-10-28</t>
  </si>
  <si>
    <t xml:space="preserve">4:34.03</t>
  </si>
  <si>
    <t xml:space="preserve">4:26.35</t>
  </si>
  <si>
    <t xml:space="preserve">Gustas</t>
  </si>
  <si>
    <t xml:space="preserve">Lamokovskij</t>
  </si>
  <si>
    <t xml:space="preserve">Jonava</t>
  </si>
  <si>
    <t xml:space="preserve">JKKSC</t>
  </si>
  <si>
    <t xml:space="preserve">Einius</t>
  </si>
  <si>
    <t xml:space="preserve">G.Goštautaitė</t>
  </si>
  <si>
    <t xml:space="preserve">4:38.75</t>
  </si>
  <si>
    <t xml:space="preserve">Edgar</t>
  </si>
  <si>
    <t xml:space="preserve">Šupo</t>
  </si>
  <si>
    <t xml:space="preserve">2003-11-25</t>
  </si>
  <si>
    <t xml:space="preserve">5000 m bėgimas vyrams</t>
  </si>
  <si>
    <t xml:space="preserve">II A</t>
  </si>
  <si>
    <t xml:space="preserve">Valdas</t>
  </si>
  <si>
    <t xml:space="preserve">Palubinskas</t>
  </si>
  <si>
    <t xml:space="preserve">2001-04-16</t>
  </si>
  <si>
    <t xml:space="preserve">Šakiai</t>
  </si>
  <si>
    <t xml:space="preserve">ŠJKSC</t>
  </si>
  <si>
    <t xml:space="preserve">A.Ulinskas</t>
  </si>
  <si>
    <t xml:space="preserve">Mantas</t>
  </si>
  <si>
    <t xml:space="preserve">Jankauskas</t>
  </si>
  <si>
    <t xml:space="preserve">2001-10-17</t>
  </si>
  <si>
    <t xml:space="preserve">Klaipėdos r. ind.</t>
  </si>
  <si>
    <t xml:space="preserve">Aivaras</t>
  </si>
  <si>
    <t xml:space="preserve">Jauga</t>
  </si>
  <si>
    <t xml:space="preserve">2002-09-22</t>
  </si>
  <si>
    <t xml:space="preserve">10000 m bėgimas vyrams</t>
  </si>
  <si>
    <t xml:space="preserve">Vieta TJV</t>
  </si>
  <si>
    <t xml:space="preserve">Deivid</t>
  </si>
  <si>
    <t xml:space="preserve">Zakševski</t>
  </si>
  <si>
    <t xml:space="preserve">2002-10-21</t>
  </si>
  <si>
    <t xml:space="preserve">Evaldas</t>
  </si>
  <si>
    <t xml:space="preserve">Lukošius</t>
  </si>
  <si>
    <t xml:space="preserve">2002-12-21</t>
  </si>
  <si>
    <t xml:space="preserve">Kėdainiai, Šiauliai</t>
  </si>
  <si>
    <t xml:space="preserve">3000m kl. bėgimas moterims</t>
  </si>
  <si>
    <t xml:space="preserve">Deimantė</t>
  </si>
  <si>
    <t xml:space="preserve">Bendaravičiūtė</t>
  </si>
  <si>
    <t xml:space="preserve">2003-03-21</t>
  </si>
  <si>
    <t xml:space="preserve">Anna Marija</t>
  </si>
  <si>
    <t xml:space="preserve">Petrakova</t>
  </si>
  <si>
    <t xml:space="preserve">2000-06-14</t>
  </si>
  <si>
    <t xml:space="preserve">Latvija b/k</t>
  </si>
  <si>
    <t xml:space="preserve">S.Petrakova</t>
  </si>
  <si>
    <t xml:space="preserve">100 m barjerinis bėgimas moterims</t>
  </si>
  <si>
    <t xml:space="preserve">Klimukaitė</t>
  </si>
  <si>
    <t xml:space="preserve">2003-02-25</t>
  </si>
  <si>
    <t xml:space="preserve">Olivija</t>
  </si>
  <si>
    <t xml:space="preserve">Vaitaitytė</t>
  </si>
  <si>
    <t xml:space="preserve">2002-03-10</t>
  </si>
  <si>
    <t xml:space="preserve">15.18</t>
  </si>
  <si>
    <t xml:space="preserve">Elzė Viktorija</t>
  </si>
  <si>
    <t xml:space="preserve">Kazlauskaitė</t>
  </si>
  <si>
    <t xml:space="preserve">2001-10-18</t>
  </si>
  <si>
    <t xml:space="preserve">T.Krasauskienė</t>
  </si>
  <si>
    <t xml:space="preserve">15.92</t>
  </si>
  <si>
    <t xml:space="preserve">Aurėja</t>
  </si>
  <si>
    <t xml:space="preserve">Vaičekauskaitė</t>
  </si>
  <si>
    <t xml:space="preserve">2001-03-08</t>
  </si>
  <si>
    <t xml:space="preserve">Kaunas I, Klaipėda</t>
  </si>
  <si>
    <t xml:space="preserve">N.Gedgaudienė, O.Grybauskienė</t>
  </si>
  <si>
    <t xml:space="preserve">16.42</t>
  </si>
  <si>
    <t xml:space="preserve">Čeponytė</t>
  </si>
  <si>
    <t xml:space="preserve">2000-02-04</t>
  </si>
  <si>
    <t xml:space="preserve">M.Vadeikis, N.Sabaliauskienė</t>
  </si>
  <si>
    <t xml:space="preserve">14.35</t>
  </si>
  <si>
    <t xml:space="preserve">110 m barjerinis bėgimas vyrams</t>
  </si>
  <si>
    <t xml:space="preserve">(0,991-9,14) </t>
  </si>
  <si>
    <t xml:space="preserve">Tadas</t>
  </si>
  <si>
    <t xml:space="preserve">Daugėla</t>
  </si>
  <si>
    <t xml:space="preserve">II A </t>
  </si>
  <si>
    <t xml:space="preserve">Bačianskas</t>
  </si>
  <si>
    <t xml:space="preserve">III A</t>
  </si>
  <si>
    <t xml:space="preserve">Čeponis</t>
  </si>
  <si>
    <t xml:space="preserve">2003-08-25</t>
  </si>
  <si>
    <t xml:space="preserve">Donatas</t>
  </si>
  <si>
    <t xml:space="preserve">Vaitiekus</t>
  </si>
  <si>
    <t xml:space="preserve">2001-06-16</t>
  </si>
  <si>
    <t xml:space="preserve">(1,06)</t>
  </si>
  <si>
    <t xml:space="preserve">Ickys</t>
  </si>
  <si>
    <t xml:space="preserve">1998-04-04</t>
  </si>
  <si>
    <t xml:space="preserve">Šiauliai b/k</t>
  </si>
  <si>
    <t xml:space="preserve">400 m barjerinis bėgimas moterims</t>
  </si>
  <si>
    <t xml:space="preserve">Kamilė</t>
  </si>
  <si>
    <t xml:space="preserve">Stankutė</t>
  </si>
  <si>
    <t xml:space="preserve">2004-11-04</t>
  </si>
  <si>
    <t xml:space="preserve">Šilutė</t>
  </si>
  <si>
    <t xml:space="preserve">ŠSM</t>
  </si>
  <si>
    <t xml:space="preserve">L.Leikuvienė</t>
  </si>
  <si>
    <t xml:space="preserve">1:09.56</t>
  </si>
  <si>
    <t xml:space="preserve">1:05.11</t>
  </si>
  <si>
    <t xml:space="preserve">Jonikaitė</t>
  </si>
  <si>
    <t xml:space="preserve">2004-04-02</t>
  </si>
  <si>
    <t xml:space="preserve">M.Reinikovas</t>
  </si>
  <si>
    <t xml:space="preserve">1:06.48</t>
  </si>
  <si>
    <t xml:space="preserve">Julija</t>
  </si>
  <si>
    <t xml:space="preserve">Baciūtė</t>
  </si>
  <si>
    <t xml:space="preserve">2001-10-11</t>
  </si>
  <si>
    <t xml:space="preserve">1:09.31</t>
  </si>
  <si>
    <t xml:space="preserve">Gilytė</t>
  </si>
  <si>
    <t xml:space="preserve">2004-03-04</t>
  </si>
  <si>
    <t xml:space="preserve">Šiauliai </t>
  </si>
  <si>
    <t xml:space="preserve">Galvydytė</t>
  </si>
  <si>
    <t xml:space="preserve">2000-01-17</t>
  </si>
  <si>
    <t xml:space="preserve">Jonava b/k</t>
  </si>
  <si>
    <t xml:space="preserve">A.Gavėnas, V.Lebeckienė</t>
  </si>
  <si>
    <t xml:space="preserve">59.51</t>
  </si>
  <si>
    <t xml:space="preserve">1:05.51</t>
  </si>
  <si>
    <t xml:space="preserve">400 m barjerinis bėgimas vyrams</t>
  </si>
  <si>
    <t xml:space="preserve">56.82</t>
  </si>
  <si>
    <t xml:space="preserve">1:01.80</t>
  </si>
  <si>
    <t xml:space="preserve">1:00.07</t>
  </si>
  <si>
    <t xml:space="preserve">Šuolis į aukštį moterims</t>
  </si>
  <si>
    <t xml:space="preserve">Rez.</t>
  </si>
  <si>
    <t xml:space="preserve">Satera</t>
  </si>
  <si>
    <t xml:space="preserve">Balčaitytė</t>
  </si>
  <si>
    <t xml:space="preserve">2003-12-05</t>
  </si>
  <si>
    <t xml:space="preserve">Start You</t>
  </si>
  <si>
    <t xml:space="preserve">O</t>
  </si>
  <si>
    <t xml:space="preserve">XO</t>
  </si>
  <si>
    <t xml:space="preserve">XXO</t>
  </si>
  <si>
    <t xml:space="preserve">XX-</t>
  </si>
  <si>
    <t xml:space="preserve">A.Šilauskas</t>
  </si>
  <si>
    <t xml:space="preserve">XXX</t>
  </si>
  <si>
    <t xml:space="preserve">Gabriela</t>
  </si>
  <si>
    <t xml:space="preserve">Liminovič</t>
  </si>
  <si>
    <t xml:space="preserve">2004-01-24</t>
  </si>
  <si>
    <t xml:space="preserve">Evelina</t>
  </si>
  <si>
    <t xml:space="preserve">Bukauskaitė</t>
  </si>
  <si>
    <t xml:space="preserve">A.Gavelytė</t>
  </si>
  <si>
    <t xml:space="preserve">Kornelija</t>
  </si>
  <si>
    <t xml:space="preserve">Vičytė</t>
  </si>
  <si>
    <t xml:space="preserve">2002-07-02</t>
  </si>
  <si>
    <t xml:space="preserve">E.Jurgutis</t>
  </si>
  <si>
    <t xml:space="preserve">Diana</t>
  </si>
  <si>
    <t xml:space="preserve">Kardokaitė</t>
  </si>
  <si>
    <t xml:space="preserve">2002-08-07</t>
  </si>
  <si>
    <t xml:space="preserve">Patricija</t>
  </si>
  <si>
    <t xml:space="preserve">Karaliūtė</t>
  </si>
  <si>
    <t xml:space="preserve">2002-11-17</t>
  </si>
  <si>
    <t xml:space="preserve">NM</t>
  </si>
  <si>
    <t xml:space="preserve">L.Vadeikienė, M.Vadeikis</t>
  </si>
  <si>
    <t xml:space="preserve">Baikštytė</t>
  </si>
  <si>
    <t xml:space="preserve">1999-05-08</t>
  </si>
  <si>
    <t xml:space="preserve">Šuolis į aukštį vyrams</t>
  </si>
  <si>
    <t xml:space="preserve">2.10</t>
  </si>
  <si>
    <t xml:space="preserve">2.16</t>
  </si>
  <si>
    <t xml:space="preserve">2.18</t>
  </si>
  <si>
    <t xml:space="preserve">Augustas</t>
  </si>
  <si>
    <t xml:space="preserve">Bukauskas</t>
  </si>
  <si>
    <t xml:space="preserve">2001-11-09</t>
  </si>
  <si>
    <t xml:space="preserve">A.Gavelytė, A.Baranauskas</t>
  </si>
  <si>
    <t xml:space="preserve">Armantas</t>
  </si>
  <si>
    <t xml:space="preserve">Biekša</t>
  </si>
  <si>
    <t xml:space="preserve">2001-07-30</t>
  </si>
  <si>
    <t xml:space="preserve">Ščipokas</t>
  </si>
  <si>
    <t xml:space="preserve">2002-09-23</t>
  </si>
  <si>
    <t xml:space="preserve">Šuolis su kartimi moterims</t>
  </si>
  <si>
    <t xml:space="preserve">Rugilė</t>
  </si>
  <si>
    <t xml:space="preserve">Miklyčiūtė</t>
  </si>
  <si>
    <t xml:space="preserve">2005-05-04</t>
  </si>
  <si>
    <t xml:space="preserve"> -</t>
  </si>
  <si>
    <t xml:space="preserve">R.Sadzevičienė</t>
  </si>
  <si>
    <t xml:space="preserve">Neringa</t>
  </si>
  <si>
    <t xml:space="preserve">Skipskytė</t>
  </si>
  <si>
    <t xml:space="preserve">2002-11-22</t>
  </si>
  <si>
    <t xml:space="preserve">Raminta</t>
  </si>
  <si>
    <t xml:space="preserve">2004-06-30</t>
  </si>
  <si>
    <t xml:space="preserve">Gališankaitė</t>
  </si>
  <si>
    <t xml:space="preserve">2004-07-04</t>
  </si>
  <si>
    <t xml:space="preserve">R.Vasiliauskas</t>
  </si>
  <si>
    <t xml:space="preserve">Aušra</t>
  </si>
  <si>
    <t xml:space="preserve">Guigaitė</t>
  </si>
  <si>
    <t xml:space="preserve">2002-03-19</t>
  </si>
  <si>
    <t xml:space="preserve">Baltaduonytė</t>
  </si>
  <si>
    <t xml:space="preserve">2002-11-04</t>
  </si>
  <si>
    <t xml:space="preserve">Šuolis su kartimi vyrams</t>
  </si>
  <si>
    <t xml:space="preserve">Oskaras</t>
  </si>
  <si>
    <t xml:space="preserve">Karlinskas</t>
  </si>
  <si>
    <t xml:space="preserve">2002-11-08</t>
  </si>
  <si>
    <t xml:space="preserve">Andrius</t>
  </si>
  <si>
    <t xml:space="preserve">2003-07-10</t>
  </si>
  <si>
    <t xml:space="preserve">Danielius</t>
  </si>
  <si>
    <t xml:space="preserve">Adamavičius</t>
  </si>
  <si>
    <t xml:space="preserve">2002-02-28</t>
  </si>
  <si>
    <t xml:space="preserve">A.Izergin</t>
  </si>
  <si>
    <t xml:space="preserve">Šuolis į tolį moterims</t>
  </si>
  <si>
    <t xml:space="preserve">Bandymai</t>
  </si>
  <si>
    <t xml:space="preserve">Eilė</t>
  </si>
  <si>
    <t xml:space="preserve">Luka</t>
  </si>
  <si>
    <t xml:space="preserve">Garšvaitė</t>
  </si>
  <si>
    <t xml:space="preserve">2001-03-25</t>
  </si>
  <si>
    <t xml:space="preserve">X</t>
  </si>
  <si>
    <t xml:space="preserve">Strupaitė</t>
  </si>
  <si>
    <t xml:space="preserve">2002-10-10</t>
  </si>
  <si>
    <t xml:space="preserve">ŠLASC, Šiaulių SG</t>
  </si>
  <si>
    <t xml:space="preserve">Volodzkaitė</t>
  </si>
  <si>
    <t xml:space="preserve">2002-03-03</t>
  </si>
  <si>
    <t xml:space="preserve">Lasickaitė</t>
  </si>
  <si>
    <t xml:space="preserve">2004-10-27</t>
  </si>
  <si>
    <t xml:space="preserve">L.Vadeikienė, </t>
  </si>
  <si>
    <t xml:space="preserve">Ema</t>
  </si>
  <si>
    <t xml:space="preserve">Kavaliauskaitė</t>
  </si>
  <si>
    <t xml:space="preserve">2001-10-02</t>
  </si>
  <si>
    <t xml:space="preserve">A.Tolstiks, </t>
  </si>
  <si>
    <t xml:space="preserve">I.Krakoviak-Tolstika</t>
  </si>
  <si>
    <t xml:space="preserve">Paula</t>
  </si>
  <si>
    <t xml:space="preserve">Babrauskaitė</t>
  </si>
  <si>
    <t xml:space="preserve">Kudirkaitė</t>
  </si>
  <si>
    <t xml:space="preserve">2002-10-04</t>
  </si>
  <si>
    <t xml:space="preserve">N.Gedgaudienė, </t>
  </si>
  <si>
    <t xml:space="preserve">Ona</t>
  </si>
  <si>
    <t xml:space="preserve">Tuinylaitė</t>
  </si>
  <si>
    <t xml:space="preserve">2004-07-26</t>
  </si>
  <si>
    <t xml:space="preserve">Rusnė</t>
  </si>
  <si>
    <t xml:space="preserve">Dapkutė</t>
  </si>
  <si>
    <t xml:space="preserve">2004-08-23</t>
  </si>
  <si>
    <t xml:space="preserve">Šuolis į tolį vyrams</t>
  </si>
  <si>
    <t xml:space="preserve">Zabaras</t>
  </si>
  <si>
    <t xml:space="preserve">2003-01-12</t>
  </si>
  <si>
    <t xml:space="preserve">Merūnas</t>
  </si>
  <si>
    <t xml:space="preserve">Martinkus</t>
  </si>
  <si>
    <t xml:space="preserve">2002-01-01</t>
  </si>
  <si>
    <t xml:space="preserve">Skuodas</t>
  </si>
  <si>
    <t xml:space="preserve">SKKSC</t>
  </si>
  <si>
    <t xml:space="preserve">A.Donėla</t>
  </si>
  <si>
    <t xml:space="preserve">Povilas</t>
  </si>
  <si>
    <t xml:space="preserve">Šiliauskas</t>
  </si>
  <si>
    <t xml:space="preserve">2001-09-22</t>
  </si>
  <si>
    <t xml:space="preserve">Arnas</t>
  </si>
  <si>
    <t xml:space="preserve">Sapatka</t>
  </si>
  <si>
    <t xml:space="preserve">2004-05-04</t>
  </si>
  <si>
    <t xml:space="preserve">V.Bagamolovas</t>
  </si>
  <si>
    <t xml:space="preserve">Adomavičius</t>
  </si>
  <si>
    <t xml:space="preserve">2002-04-27</t>
  </si>
  <si>
    <t xml:space="preserve">Šapka</t>
  </si>
  <si>
    <t xml:space="preserve">K.Šapka</t>
  </si>
  <si>
    <t xml:space="preserve">Griška</t>
  </si>
  <si>
    <t xml:space="preserve">Pijus</t>
  </si>
  <si>
    <t xml:space="preserve">Liudavičius</t>
  </si>
  <si>
    <t xml:space="preserve">Kemeraitis</t>
  </si>
  <si>
    <t xml:space="preserve">2002-04-16</t>
  </si>
  <si>
    <t xml:space="preserve">G.Janušauskas</t>
  </si>
  <si>
    <t xml:space="preserve">Aleksandr</t>
  </si>
  <si>
    <t xml:space="preserve">Širov</t>
  </si>
  <si>
    <t xml:space="preserve">2004-01-02</t>
  </si>
  <si>
    <t xml:space="preserve">TARPTAUTINĖS JAUNIMO VARŽYBOS</t>
  </si>
  <si>
    <t xml:space="preserve">Trišuolis moterys</t>
  </si>
  <si>
    <t xml:space="preserve">-1,2</t>
  </si>
  <si>
    <t xml:space="preserve">-1,3</t>
  </si>
  <si>
    <t xml:space="preserve">-2,2</t>
  </si>
  <si>
    <t xml:space="preserve">-0,1</t>
  </si>
  <si>
    <t xml:space="preserve">Mykolaitytė</t>
  </si>
  <si>
    <t xml:space="preserve">2003-07-20</t>
  </si>
  <si>
    <t xml:space="preserve">G.Janušauskas, </t>
  </si>
  <si>
    <t xml:space="preserve">-1,9</t>
  </si>
  <si>
    <t xml:space="preserve">-0,2</t>
  </si>
  <si>
    <t xml:space="preserve">-0,4</t>
  </si>
  <si>
    <t xml:space="preserve">O.Živilaitė</t>
  </si>
  <si>
    <t xml:space="preserve">Liudvika</t>
  </si>
  <si>
    <t xml:space="preserve">Bajelytė</t>
  </si>
  <si>
    <t xml:space="preserve">2002-11-11</t>
  </si>
  <si>
    <t xml:space="preserve">1,5</t>
  </si>
  <si>
    <t xml:space="preserve">0,0</t>
  </si>
  <si>
    <t xml:space="preserve">0,5</t>
  </si>
  <si>
    <t xml:space="preserve">Jonaitytė</t>
  </si>
  <si>
    <t xml:space="preserve">2004-05-16</t>
  </si>
  <si>
    <t xml:space="preserve">0,3</t>
  </si>
  <si>
    <t xml:space="preserve">-0,6</t>
  </si>
  <si>
    <t xml:space="preserve">-0,7</t>
  </si>
  <si>
    <t xml:space="preserve">0.4</t>
  </si>
  <si>
    <t xml:space="preserve">-1,1</t>
  </si>
  <si>
    <t xml:space="preserve">-0,8</t>
  </si>
  <si>
    <t xml:space="preserve">-1,7</t>
  </si>
  <si>
    <t xml:space="preserve">-1,8</t>
  </si>
  <si>
    <t xml:space="preserve">0,2</t>
  </si>
  <si>
    <t xml:space="preserve">1,1</t>
  </si>
  <si>
    <t xml:space="preserve">0,6</t>
  </si>
  <si>
    <t xml:space="preserve">Butkutė</t>
  </si>
  <si>
    <t xml:space="preserve">2003-04-01</t>
  </si>
  <si>
    <t xml:space="preserve">Joniškis, Šiauliai</t>
  </si>
  <si>
    <t xml:space="preserve">J.Baikštienė, T.Skalikas, </t>
  </si>
  <si>
    <t xml:space="preserve">0,9</t>
  </si>
  <si>
    <t xml:space="preserve">V.Butautienė</t>
  </si>
  <si>
    <t xml:space="preserve">Trišuolis vyrams</t>
  </si>
  <si>
    <t xml:space="preserve">Guščius</t>
  </si>
  <si>
    <t xml:space="preserve">2002-08-05</t>
  </si>
  <si>
    <t xml:space="preserve">Paulius</t>
  </si>
  <si>
    <t xml:space="preserve">Ivaškevičius</t>
  </si>
  <si>
    <t xml:space="preserve">2001-08-13</t>
  </si>
  <si>
    <t xml:space="preserve">0,4</t>
  </si>
  <si>
    <t xml:space="preserve">Aurimas</t>
  </si>
  <si>
    <t xml:space="preserve">Narijauskas</t>
  </si>
  <si>
    <t xml:space="preserve">2003-03-11</t>
  </si>
  <si>
    <t xml:space="preserve">Z.Rajunčius</t>
  </si>
  <si>
    <t xml:space="preserve">1,2</t>
  </si>
  <si>
    <t xml:space="preserve">2,6</t>
  </si>
  <si>
    <t xml:space="preserve">2,0</t>
  </si>
  <si>
    <t xml:space="preserve">1,3</t>
  </si>
  <si>
    <t xml:space="preserve">2,4</t>
  </si>
  <si>
    <t xml:space="preserve">2,5</t>
  </si>
  <si>
    <t xml:space="preserve">0,7</t>
  </si>
  <si>
    <t xml:space="preserve">Ronaldas</t>
  </si>
  <si>
    <t xml:space="preserve">Žiogas</t>
  </si>
  <si>
    <t xml:space="preserve">2004-01-20</t>
  </si>
  <si>
    <t xml:space="preserve">Panevėžys, Rokiškis</t>
  </si>
  <si>
    <t xml:space="preserve">R.Jakubauskas, </t>
  </si>
  <si>
    <t xml:space="preserve">-0,0</t>
  </si>
  <si>
    <t xml:space="preserve">V.Čereška</t>
  </si>
  <si>
    <t xml:space="preserve">Rutulio stūmimas moterims</t>
  </si>
  <si>
    <t xml:space="preserve">Gintarė</t>
  </si>
  <si>
    <t xml:space="preserve">Paulauskaitė</t>
  </si>
  <si>
    <t xml:space="preserve">2002-03-25</t>
  </si>
  <si>
    <t xml:space="preserve">Vilnius I, Šilutė</t>
  </si>
  <si>
    <t xml:space="preserve">B.Mulskis, E.Matusevičius</t>
  </si>
  <si>
    <t xml:space="preserve">Roma</t>
  </si>
  <si>
    <t xml:space="preserve">Linkevičiūtė</t>
  </si>
  <si>
    <t xml:space="preserve">2001-04-22</t>
  </si>
  <si>
    <t xml:space="preserve">Z.Grabauskienė</t>
  </si>
  <si>
    <t xml:space="preserve">Pazniokaitė</t>
  </si>
  <si>
    <t xml:space="preserve">2004-01-26</t>
  </si>
  <si>
    <t xml:space="preserve">A.Kavaliauskas, G.Janušauskas</t>
  </si>
  <si>
    <t xml:space="preserve">J.Baikštienė, T.Skalikas, V.Butautienė</t>
  </si>
  <si>
    <t xml:space="preserve">Rutulio stūmimas vyrams</t>
  </si>
  <si>
    <t xml:space="preserve">(Įrankio svoris 6 kg)</t>
  </si>
  <si>
    <t xml:space="preserve">Čepys</t>
  </si>
  <si>
    <t xml:space="preserve">2001-06-18</t>
  </si>
  <si>
    <t xml:space="preserve">Klaipėda, Palanga</t>
  </si>
  <si>
    <t xml:space="preserve">V.Murašovas, A.Bajoras</t>
  </si>
  <si>
    <t xml:space="preserve">Domanaitis</t>
  </si>
  <si>
    <t xml:space="preserve">L.Maleckis, V.Maleckienė</t>
  </si>
  <si>
    <t xml:space="preserve">Simonas</t>
  </si>
  <si>
    <t xml:space="preserve">Bakanas</t>
  </si>
  <si>
    <t xml:space="preserve">V.Zarankienė</t>
  </si>
  <si>
    <t xml:space="preserve">Šapalas</t>
  </si>
  <si>
    <t xml:space="preserve">2003-10-31</t>
  </si>
  <si>
    <t xml:space="preserve">K.Murašovas, V.Murašovas</t>
  </si>
  <si>
    <t xml:space="preserve">Šinkauskas</t>
  </si>
  <si>
    <t xml:space="preserve">2004-04-16</t>
  </si>
  <si>
    <t xml:space="preserve">(Įrankio svoris 7 kg)</t>
  </si>
  <si>
    <t xml:space="preserve">Naubartas</t>
  </si>
  <si>
    <t xml:space="preserve">Stripeikis</t>
  </si>
  <si>
    <t xml:space="preserve">2000-03-10</t>
  </si>
  <si>
    <t xml:space="preserve">J.Baikštienė, T.Skalikas</t>
  </si>
  <si>
    <t xml:space="preserve">Disko metimas moterims</t>
  </si>
  <si>
    <t xml:space="preserve">Sonata</t>
  </si>
  <si>
    <t xml:space="preserve">Rudytė</t>
  </si>
  <si>
    <t xml:space="preserve">2001-02-14</t>
  </si>
  <si>
    <t xml:space="preserve">Rokiškis, Vilnius I</t>
  </si>
  <si>
    <t xml:space="preserve">J.Radžius, R.Šinkūnas</t>
  </si>
  <si>
    <t xml:space="preserve">Paulina</t>
  </si>
  <si>
    <t xml:space="preserve">Stuglytė</t>
  </si>
  <si>
    <t xml:space="preserve">2004-11-06</t>
  </si>
  <si>
    <t xml:space="preserve">Nerilė</t>
  </si>
  <si>
    <t xml:space="preserve">Dikšaitė</t>
  </si>
  <si>
    <t xml:space="preserve">2003-08-24</t>
  </si>
  <si>
    <t xml:space="preserve">Skaistė</t>
  </si>
  <si>
    <t xml:space="preserve">Chudobaitė</t>
  </si>
  <si>
    <t xml:space="preserve">2001-10-05</t>
  </si>
  <si>
    <t xml:space="preserve">R.Ramanauskaitė</t>
  </si>
  <si>
    <t xml:space="preserve">Skirmantė</t>
  </si>
  <si>
    <t xml:space="preserve">Sargautytė</t>
  </si>
  <si>
    <t xml:space="preserve">2002-04-09</t>
  </si>
  <si>
    <t xml:space="preserve">Balsevičiūtė</t>
  </si>
  <si>
    <t xml:space="preserve">2002-01-19</t>
  </si>
  <si>
    <t xml:space="preserve">Disko metimas vyrams</t>
  </si>
  <si>
    <t xml:space="preserve">(Įrankio svoris 1,75 kg)</t>
  </si>
  <si>
    <t xml:space="preserve">Mykolas</t>
  </si>
  <si>
    <t xml:space="preserve">Alekna</t>
  </si>
  <si>
    <t xml:space="preserve">2002-09-18</t>
  </si>
  <si>
    <t xml:space="preserve">„Jusis Training“</t>
  </si>
  <si>
    <t xml:space="preserve">M.Jusis</t>
  </si>
  <si>
    <t xml:space="preserve">Tautvydas</t>
  </si>
  <si>
    <t xml:space="preserve">Peleckis</t>
  </si>
  <si>
    <t xml:space="preserve">2001-08-17</t>
  </si>
  <si>
    <t xml:space="preserve">R.Kondratienė</t>
  </si>
  <si>
    <t xml:space="preserve">Matas</t>
  </si>
  <si>
    <t xml:space="preserve">Makaravičius</t>
  </si>
  <si>
    <t xml:space="preserve">K.Giedraitis</t>
  </si>
  <si>
    <t xml:space="preserve">Čereškevičius</t>
  </si>
  <si>
    <t xml:space="preserve">2002-03-27</t>
  </si>
  <si>
    <t xml:space="preserve">E.Grigošaitis</t>
  </si>
  <si>
    <t xml:space="preserve">LIETUVOS KŪJO METIMO ČEMPIONATAS</t>
  </si>
  <si>
    <t xml:space="preserve">Kūjo metimas moterims</t>
  </si>
  <si>
    <t xml:space="preserve">V. LČ</t>
  </si>
  <si>
    <t xml:space="preserve">Taškai LČ</t>
  </si>
  <si>
    <t xml:space="preserve">Klaudija</t>
  </si>
  <si>
    <t xml:space="preserve">Bieliauskaitė</t>
  </si>
  <si>
    <t xml:space="preserve">2001-05-12</t>
  </si>
  <si>
    <t xml:space="preserve">J.Baltrušaitis</t>
  </si>
  <si>
    <t xml:space="preserve">Gedmintė</t>
  </si>
  <si>
    <t xml:space="preserve">2004-12-08</t>
  </si>
  <si>
    <t xml:space="preserve">A.Šedys</t>
  </si>
  <si>
    <t xml:space="preserve">Mairita</t>
  </si>
  <si>
    <t xml:space="preserve">Pajėdaitė</t>
  </si>
  <si>
    <t xml:space="preserve">2004-06-23</t>
  </si>
  <si>
    <t xml:space="preserve">A.Šedys, R.Lukoševičienė</t>
  </si>
  <si>
    <t xml:space="preserve">Lepšytė</t>
  </si>
  <si>
    <t xml:space="preserve">2004-01-28</t>
  </si>
  <si>
    <t xml:space="preserve">Kūjo metimas vyrams</t>
  </si>
  <si>
    <t xml:space="preserve">(Įrankio svoris 6 kg.)</t>
  </si>
  <si>
    <t xml:space="preserve">Pritulskis</t>
  </si>
  <si>
    <t xml:space="preserve">Tauras</t>
  </si>
  <si>
    <t xml:space="preserve">V.Ščevinskas</t>
  </si>
  <si>
    <t xml:space="preserve">2001-10-24</t>
  </si>
  <si>
    <t xml:space="preserve">Balčiūnas</t>
  </si>
  <si>
    <t xml:space="preserve">2002-03-29</t>
  </si>
  <si>
    <t xml:space="preserve">Sabastijauskas</t>
  </si>
  <si>
    <t xml:space="preserve">2001-01-22</t>
  </si>
  <si>
    <t xml:space="preserve">Benas</t>
  </si>
  <si>
    <t xml:space="preserve">Bareikis</t>
  </si>
  <si>
    <t xml:space="preserve">2003-08-12</t>
  </si>
  <si>
    <t xml:space="preserve">Kanaverskis</t>
  </si>
  <si>
    <t xml:space="preserve">2003-05-12</t>
  </si>
  <si>
    <t xml:space="preserve">Vasiliauskas</t>
  </si>
  <si>
    <t xml:space="preserve">1997-11-28</t>
  </si>
  <si>
    <t xml:space="preserve">Vilnius, Marijampolė</t>
  </si>
  <si>
    <t xml:space="preserve">Simonavičius</t>
  </si>
  <si>
    <t xml:space="preserve">1995-10-31</t>
  </si>
  <si>
    <t xml:space="preserve">Sūduva, KTU SSC</t>
  </si>
  <si>
    <t xml:space="preserve">Juknevičius</t>
  </si>
  <si>
    <t xml:space="preserve">1992-11-14</t>
  </si>
  <si>
    <t xml:space="preserve">Vytenis</t>
  </si>
  <si>
    <t xml:space="preserve">Giedraitis</t>
  </si>
  <si>
    <t xml:space="preserve">1998-08-13</t>
  </si>
  <si>
    <t xml:space="preserve">Ragažinskas</t>
  </si>
  <si>
    <t xml:space="preserve">1999-05-04</t>
  </si>
  <si>
    <t xml:space="preserve">Ieties metimas moterims</t>
  </si>
  <si>
    <t xml:space="preserve">Majauskaitė</t>
  </si>
  <si>
    <t xml:space="preserve">2001-03-21</t>
  </si>
  <si>
    <t xml:space="preserve">T.Nekrošaitė</t>
  </si>
  <si>
    <t xml:space="preserve">Kėsylytė</t>
  </si>
  <si>
    <t xml:space="preserve">2003-12-31</t>
  </si>
  <si>
    <t xml:space="preserve">Gustina</t>
  </si>
  <si>
    <t xml:space="preserve">Steponaitė</t>
  </si>
  <si>
    <t xml:space="preserve">2004-02-20</t>
  </si>
  <si>
    <t xml:space="preserve">Raseiniai, Vilnius I</t>
  </si>
  <si>
    <t xml:space="preserve">E.Matusevičius, M.Skamarakas</t>
  </si>
  <si>
    <t xml:space="preserve">Milda</t>
  </si>
  <si>
    <t xml:space="preserve">Šnipaitė</t>
  </si>
  <si>
    <t xml:space="preserve">V.Gudzinevičienė</t>
  </si>
  <si>
    <t xml:space="preserve">Mankevičiūtė</t>
  </si>
  <si>
    <t xml:space="preserve">2003-09-09</t>
  </si>
  <si>
    <t xml:space="preserve">Ieties metimas vyrams</t>
  </si>
  <si>
    <t xml:space="preserve">Rudzevičius</t>
  </si>
  <si>
    <t xml:space="preserve">2003-03-12</t>
  </si>
  <si>
    <t xml:space="preserve">Ubis</t>
  </si>
  <si>
    <t xml:space="preserve">2004-08-15</t>
  </si>
  <si>
    <t xml:space="preserve">Vilnius II, Šilutė</t>
  </si>
  <si>
    <t xml:space="preserve">III A </t>
  </si>
  <si>
    <t xml:space="preserve">E.Matusevičius, S.Oželis</t>
  </si>
  <si>
    <t xml:space="preserve">Balžekas</t>
  </si>
  <si>
    <t xml:space="preserve">2004-03-12</t>
  </si>
  <si>
    <t xml:space="preserve">Bartkevičius</t>
  </si>
  <si>
    <t xml:space="preserve">2001-04-13</t>
  </si>
  <si>
    <t xml:space="preserve">Rosčiupkinas</t>
  </si>
  <si>
    <t xml:space="preserve">2001-02-06</t>
  </si>
  <si>
    <t xml:space="preserve">Kanapeckas</t>
  </si>
  <si>
    <t xml:space="preserve">2003-04-03</t>
  </si>
  <si>
    <t xml:space="preserve">1</t>
  </si>
  <si>
    <t xml:space="preserve">4x100 m estafetinis bėgimas moterims</t>
  </si>
  <si>
    <t xml:space="preserve">1 bėgimas iš 2</t>
  </si>
  <si>
    <t xml:space="preserve">Koef.4</t>
  </si>
  <si>
    <t xml:space="preserve">Etapas</t>
  </si>
  <si>
    <t xml:space="preserve">Vardas </t>
  </si>
  <si>
    <t xml:space="preserve">Pavardė </t>
  </si>
  <si>
    <t xml:space="preserve">Rezul-tatas</t>
  </si>
  <si>
    <t xml:space="preserve">2 bėgimas iš 2</t>
  </si>
  <si>
    <t xml:space="preserve">56</t>
  </si>
  <si>
    <t xml:space="preserve">44</t>
  </si>
  <si>
    <t xml:space="preserve">36</t>
  </si>
  <si>
    <t xml:space="preserve">32</t>
  </si>
  <si>
    <t xml:space="preserve">28</t>
  </si>
  <si>
    <t xml:space="preserve">24</t>
  </si>
  <si>
    <t xml:space="preserve">20</t>
  </si>
  <si>
    <t xml:space="preserve">16</t>
  </si>
  <si>
    <t xml:space="preserve">4x100 m estafetinis bėgimas vyrams</t>
  </si>
  <si>
    <t xml:space="preserve">Rezul- tatas</t>
  </si>
  <si>
    <t xml:space="preserve">10000 m sp, ėjimas  moterims</t>
  </si>
  <si>
    <t xml:space="preserve">Nr,</t>
  </si>
  <si>
    <t xml:space="preserve">Gim,data</t>
  </si>
  <si>
    <t xml:space="preserve">Įsp.</t>
  </si>
  <si>
    <t xml:space="preserve">Kv,l,</t>
  </si>
  <si>
    <t xml:space="preserve">Adrija</t>
  </si>
  <si>
    <t xml:space="preserve">Meškauskaitė</t>
  </si>
  <si>
    <t xml:space="preserve">2001-09-07</t>
  </si>
  <si>
    <t xml:space="preserve">PSĖK</t>
  </si>
  <si>
    <t xml:space="preserve">V.Meškauskas</t>
  </si>
  <si>
    <t xml:space="preserve">Alita</t>
  </si>
  <si>
    <t xml:space="preserve">Masionytė</t>
  </si>
  <si>
    <t xml:space="preserve">Damynaitė</t>
  </si>
  <si>
    <t xml:space="preserve">2002-08-20</t>
  </si>
  <si>
    <t xml:space="preserve">Prienai</t>
  </si>
  <si>
    <t xml:space="preserve">Pr,KKSC</t>
  </si>
  <si>
    <t xml:space="preserve">K.Kuzmickienė, G.Goštautaitė</t>
  </si>
  <si>
    <t xml:space="preserve">2020 m. liepos 24-25 d., Vilnius </t>
  </si>
  <si>
    <t xml:space="preserve">Komandiniai rezultatai</t>
  </si>
  <si>
    <t xml:space="preserve">Komanda</t>
  </si>
  <si>
    <t xml:space="preserve">Bauda</t>
  </si>
  <si>
    <t xml:space="preserve">Viso taškų</t>
  </si>
  <si>
    <t xml:space="preserve">Kaunas 1</t>
  </si>
  <si>
    <t xml:space="preserve">Vilnius 1</t>
  </si>
  <si>
    <t xml:space="preserve">Panevėžys </t>
  </si>
  <si>
    <t xml:space="preserve">Vilniaus raj.</t>
  </si>
  <si>
    <t xml:space="preserve">Kaunas 2</t>
  </si>
  <si>
    <t xml:space="preserve">Šiaulių raj.</t>
  </si>
  <si>
    <t xml:space="preserve">Vilnius 2</t>
  </si>
  <si>
    <t xml:space="preserve">Tauragė</t>
  </si>
  <si>
    <t xml:space="preserve">Rokiškis</t>
  </si>
  <si>
    <t xml:space="preserve">Palanga</t>
  </si>
  <si>
    <t xml:space="preserve">Akmenė</t>
  </si>
  <si>
    <t xml:space="preserve">Joniškis</t>
  </si>
  <si>
    <t xml:space="preserve">Kėdainiai</t>
  </si>
  <si>
    <t xml:space="preserve">Varžybų vyr. teisėjas</t>
  </si>
  <si>
    <t xml:space="preserve">Andrejs Tolstiks (Nacionalinė kategorija)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</si>
</sst>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@"/>
    <numFmt numFmtId="166" formatCode="YYYY/MM/DD"/>
    <numFmt numFmtId="167" formatCode="0"/>
    <numFmt numFmtId="168" formatCode="0.00"/>
    <numFmt numFmtId="169" formatCode="0.0"/>
    <numFmt numFmtId="170" formatCode="0.000"/>
    <numFmt numFmtId="171" formatCode="M:SS.00"/>
    <numFmt numFmtId="172" formatCode="SS.00"/>
    <numFmt numFmtId="173" formatCode="YYYY\-MM\-DD;@"/>
    <numFmt numFmtId="174" formatCode="MM:SS.00"/>
  </numFmts>
  <fonts count="84">
    <font>
      <sz val="11"/>
      <color rgb="FF000000"/>
      <name val="Calibri"/>
      <family val="2"/>
      <charset val="1"/>
    </font>
    <font>
      <sz val="10"/>
      <name val="Arial"/>
      <family val="0"/>
      <charset val="186"/>
    </font>
    <font>
      <sz val="10"/>
      <name val="Arial"/>
      <family val="0"/>
      <charset val="186"/>
    </font>
    <font>
      <sz val="10"/>
      <name val="Arial"/>
      <family val="0"/>
      <charset val="186"/>
    </font>
    <font>
      <b val="true"/>
      <sz val="24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color rgb="FF333333"/>
      <name val="Calibri"/>
      <family val="2"/>
      <charset val="1"/>
    </font>
    <font>
      <i val="true"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sz val="10"/>
      <color rgb="FF996600"/>
      <name val="Calibri"/>
      <family val="2"/>
      <charset val="1"/>
    </font>
    <font>
      <sz val="10"/>
      <color rgb="FFCC000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186"/>
    </font>
    <font>
      <sz val="10"/>
      <name val="TimesLT"/>
      <family val="0"/>
      <charset val="1"/>
    </font>
    <font>
      <sz val="10"/>
      <name val="Arial"/>
      <family val="2"/>
      <charset val="186"/>
    </font>
    <font>
      <sz val="10"/>
      <name val="Times New Roman"/>
      <family val="1"/>
      <charset val="1"/>
    </font>
    <font>
      <sz val="8"/>
      <name val="Times New Roman"/>
      <family val="1"/>
      <charset val="1"/>
    </font>
    <font>
      <b val="true"/>
      <sz val="16"/>
      <name val="Times New Roman"/>
      <family val="1"/>
      <charset val="1"/>
    </font>
    <font>
      <sz val="16"/>
      <name val="Times New Roman"/>
      <family val="1"/>
      <charset val="1"/>
    </font>
    <font>
      <b val="true"/>
      <sz val="14"/>
      <name val="Times New Roman"/>
      <family val="1"/>
      <charset val="1"/>
    </font>
    <font>
      <b val="true"/>
      <sz val="12"/>
      <name val="Times New Roman"/>
      <family val="1"/>
      <charset val="1"/>
    </font>
    <font>
      <b val="true"/>
      <sz val="10"/>
      <name val="Times New Roman"/>
      <family val="1"/>
      <charset val="1"/>
    </font>
    <font>
      <i val="true"/>
      <sz val="10"/>
      <name val="Times New Roman"/>
      <family val="1"/>
      <charset val="1"/>
    </font>
    <font>
      <b val="true"/>
      <i val="true"/>
      <sz val="10"/>
      <name val="Times New Roman"/>
      <family val="1"/>
      <charset val="1"/>
    </font>
    <font>
      <b val="true"/>
      <sz val="8"/>
      <name val="Times New Roman"/>
      <family val="1"/>
      <charset val="186"/>
    </font>
    <font>
      <sz val="8"/>
      <name val="Times New Roman"/>
      <family val="1"/>
      <charset val="186"/>
    </font>
    <font>
      <b val="true"/>
      <sz val="10"/>
      <name val="Times New Roman"/>
      <family val="1"/>
      <charset val="186"/>
    </font>
    <font>
      <sz val="9"/>
      <name val="Times New Roman"/>
      <family val="1"/>
      <charset val="1"/>
    </font>
    <font>
      <b val="true"/>
      <sz val="8"/>
      <name val="Times New Roman"/>
      <family val="1"/>
      <charset val="1"/>
    </font>
    <font>
      <b val="true"/>
      <sz val="11"/>
      <name val="Times New Roman"/>
      <family val="1"/>
      <charset val="1"/>
    </font>
    <font>
      <b val="true"/>
      <sz val="11"/>
      <name val="Times New Roman"/>
      <family val="1"/>
      <charset val="186"/>
    </font>
    <font>
      <sz val="6"/>
      <name val="Times New Roman"/>
      <family val="1"/>
      <charset val="1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sz val="7"/>
      <name val="Times New Roman"/>
      <family val="1"/>
      <charset val="1"/>
    </font>
    <font>
      <sz val="16"/>
      <name val="Times New Roman"/>
      <family val="1"/>
      <charset val="186"/>
    </font>
    <font>
      <b val="true"/>
      <sz val="7"/>
      <name val="Times New Roman"/>
      <family val="1"/>
      <charset val="186"/>
    </font>
    <font>
      <sz val="11"/>
      <name val="Times New Roman"/>
      <family val="1"/>
      <charset val="1"/>
    </font>
    <font>
      <sz val="6"/>
      <color rgb="FFFFFFFF"/>
      <name val="Times New Roman"/>
      <family val="1"/>
      <charset val="1"/>
    </font>
    <font>
      <sz val="7"/>
      <name val="Times New Roman"/>
      <family val="1"/>
      <charset val="186"/>
    </font>
    <font>
      <b val="true"/>
      <sz val="9"/>
      <name val="Times New Roman"/>
      <family val="1"/>
      <charset val="186"/>
    </font>
    <font>
      <b val="true"/>
      <sz val="16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b val="true"/>
      <sz val="14"/>
      <color rgb="FF000000"/>
      <name val="Times New Roman"/>
      <family val="1"/>
      <charset val="1"/>
    </font>
    <font>
      <sz val="16"/>
      <color rgb="FF000000"/>
      <name val="Times New Roman"/>
      <family val="1"/>
      <charset val="1"/>
    </font>
    <font>
      <sz val="7"/>
      <color rgb="FF000000"/>
      <name val="Times New Roman"/>
      <family val="1"/>
      <charset val="1"/>
    </font>
    <font>
      <sz val="9.5"/>
      <color rgb="FF000000"/>
      <name val="Times New Roman"/>
      <family val="1"/>
      <charset val="186"/>
    </font>
    <font>
      <sz val="8"/>
      <color rgb="FF000000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b val="true"/>
      <sz val="10"/>
      <color rgb="FF000000"/>
      <name val="Times New Roman"/>
      <family val="1"/>
      <charset val="1"/>
    </font>
    <font>
      <b val="true"/>
      <i val="true"/>
      <sz val="10"/>
      <color rgb="FF000000"/>
      <name val="Times New Roman"/>
      <family val="1"/>
      <charset val="1"/>
    </font>
    <font>
      <sz val="2"/>
      <color rgb="FF000000"/>
      <name val="Times New Roman"/>
      <family val="1"/>
      <charset val="1"/>
    </font>
    <font>
      <b val="true"/>
      <sz val="2"/>
      <color rgb="FF000000"/>
      <name val="Times New Roman"/>
      <family val="1"/>
      <charset val="1"/>
    </font>
    <font>
      <b val="true"/>
      <sz val="8"/>
      <color rgb="FF000000"/>
      <name val="Times New Roman"/>
      <family val="1"/>
      <charset val="1"/>
    </font>
    <font>
      <sz val="10"/>
      <color rgb="FF000000"/>
      <name val="Times New Roman"/>
      <family val="2"/>
      <charset val="186"/>
    </font>
    <font>
      <b val="true"/>
      <sz val="8"/>
      <color rgb="FF000000"/>
      <name val="Times New Roman"/>
      <family val="1"/>
      <charset val="186"/>
    </font>
    <font>
      <sz val="9"/>
      <color rgb="FF000000"/>
      <name val="Times New Roman"/>
      <family val="1"/>
      <charset val="1"/>
    </font>
    <font>
      <i val="true"/>
      <sz val="12"/>
      <name val="Times New Roman"/>
      <family val="1"/>
      <charset val="1"/>
    </font>
    <font>
      <sz val="10"/>
      <color rgb="FFFFFFFF"/>
      <name val="Times New Roman"/>
      <family val="1"/>
      <charset val="1"/>
    </font>
    <font>
      <b val="true"/>
      <sz val="10"/>
      <color rgb="FFFFFFFF"/>
      <name val="Times New Roman"/>
      <family val="1"/>
      <charset val="1"/>
    </font>
    <font>
      <sz val="9"/>
      <name val="Times New Roman"/>
      <family val="1"/>
      <charset val="186"/>
    </font>
    <font>
      <b val="true"/>
      <sz val="6"/>
      <name val="Times New Roman"/>
      <family val="1"/>
      <charset val="186"/>
    </font>
    <font>
      <b val="true"/>
      <sz val="15"/>
      <name val="Times New Roman"/>
      <family val="1"/>
      <charset val="1"/>
    </font>
    <font>
      <b val="true"/>
      <i val="true"/>
      <sz val="20"/>
      <name val="Times New Roman"/>
      <family val="1"/>
      <charset val="186"/>
    </font>
    <font>
      <sz val="20"/>
      <name val="Times New Roman"/>
      <family val="1"/>
      <charset val="186"/>
    </font>
    <font>
      <b val="true"/>
      <sz val="10"/>
      <color rgb="FF000000"/>
      <name val="Times New Roman"/>
      <family val="1"/>
      <charset val="186"/>
    </font>
    <font>
      <b val="true"/>
      <sz val="13"/>
      <name val="Times New Roman Baltic"/>
      <family val="0"/>
      <charset val="186"/>
    </font>
    <font>
      <b val="true"/>
      <sz val="12"/>
      <name val="Times New Roman Baltic"/>
      <family val="0"/>
      <charset val="186"/>
    </font>
    <font>
      <sz val="12"/>
      <name val="Times New Roman"/>
      <family val="1"/>
      <charset val="1"/>
    </font>
    <font>
      <b val="true"/>
      <sz val="7"/>
      <name val="Times New Roman"/>
      <family val="1"/>
      <charset val="1"/>
    </font>
    <font>
      <b val="true"/>
      <sz val="16"/>
      <name val="Times New Roman Baltic"/>
      <family val="0"/>
      <charset val="186"/>
    </font>
    <font>
      <sz val="10"/>
      <name val="Times New Roman Baltic"/>
      <family val="1"/>
      <charset val="186"/>
    </font>
    <font>
      <sz val="12"/>
      <name val="Times New Roman Baltic"/>
      <family val="1"/>
      <charset val="186"/>
    </font>
    <font>
      <sz val="8"/>
      <name val="Times New Roman Baltic"/>
      <family val="1"/>
      <charset val="186"/>
    </font>
    <font>
      <b val="true"/>
      <sz val="12"/>
      <color rgb="FF000000"/>
      <name val="Times New Roman"/>
      <family val="1"/>
      <charset val="186"/>
    </font>
    <font>
      <b val="true"/>
      <sz val="12"/>
      <name val="Times New Roman"/>
      <family val="1"/>
      <charset val="186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2"/>
      <color rgb="FF000000"/>
      <name val="Calibri"/>
      <family val="2"/>
      <charset val="186"/>
    </font>
    <font>
      <sz val="12"/>
      <name val="Times New Roman"/>
      <family val="1"/>
      <charset val="186"/>
    </font>
  </fonts>
  <fills count="11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29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/>
      <top style="thin"/>
      <bottom style="thin"/>
      <diagonal/>
    </border>
  </borders>
  <cellStyleXfs count="6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49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49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9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9" fillId="0" borderId="0" xfId="49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20" fillId="0" borderId="0" xfId="49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49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49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1" fillId="0" borderId="0" xfId="3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49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2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2" fillId="0" borderId="0" xfId="49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2" fillId="0" borderId="0" xfId="49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6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49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2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22" fillId="0" borderId="0" xfId="49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20" fillId="0" borderId="0" xfId="49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0" xfId="49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25" fillId="0" borderId="0" xfId="45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0" fillId="0" borderId="0" xfId="49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0" xfId="49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26" fillId="0" borderId="0" xfId="45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3" fillId="0" borderId="0" xfId="49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23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27" fillId="0" borderId="0" xfId="49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5" fillId="0" borderId="0" xfId="49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5" fillId="0" borderId="0" xfId="49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5" fillId="0" borderId="0" xfId="49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5" fillId="0" borderId="0" xfId="49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20" fillId="0" borderId="0" xfId="4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2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3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4" xfId="49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5" xfId="49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8" fillId="0" borderId="3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5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8" fillId="0" borderId="4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6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0" xfId="49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7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8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8" xfId="49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5" fillId="0" borderId="9" xfId="49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31" fillId="0" borderId="9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7" xfId="49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32" fillId="0" borderId="7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3" fillId="0" borderId="7" xfId="4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20" fillId="0" borderId="7" xfId="4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20" fillId="0" borderId="7" xfId="4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34" fillId="0" borderId="7" xfId="4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7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7" xfId="49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0" fillId="0" borderId="0" xfId="49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9" fillId="9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36" fillId="0" borderId="7" xfId="4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7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38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4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9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9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38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29" fillId="0" borderId="0" xfId="4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10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0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20" fillId="0" borderId="9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7" xfId="49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33" fillId="0" borderId="7" xfId="6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20" fillId="0" borderId="7" xfId="6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20" fillId="0" borderId="7" xfId="6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41" fillId="0" borderId="7" xfId="6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38" fillId="0" borderId="0" xfId="49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38" fillId="0" borderId="0" xfId="49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36" fillId="0" borderId="7" xfId="6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34" fillId="0" borderId="7" xfId="6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20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4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0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1" fontId="42" fillId="0" borderId="0" xfId="45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32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8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28" fillId="0" borderId="7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5" fillId="0" borderId="7" xfId="4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25" fillId="10" borderId="7" xfId="4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37" fillId="0" borderId="7" xfId="4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9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4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2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4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2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3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33" fillId="0" borderId="7" xfId="5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20" fillId="0" borderId="7" xfId="5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20" fillId="0" borderId="7" xfId="5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36" fillId="0" borderId="7" xfId="5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8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8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1" fontId="42" fillId="0" borderId="0" xfId="6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1" fontId="25" fillId="10" borderId="7" xfId="6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5" fontId="38" fillId="0" borderId="0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49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25" fillId="0" borderId="7" xfId="6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5" fontId="38" fillId="0" borderId="0" xfId="49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49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2" fillId="0" borderId="0" xfId="49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0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49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43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49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49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8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1" fontId="42" fillId="0" borderId="0" xfId="53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25" fillId="0" borderId="7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7" xfId="5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0" borderId="7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42" fillId="0" borderId="0" xfId="54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20" fillId="0" borderId="7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30" fillId="0" borderId="7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7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4" fillId="0" borderId="7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7" xfId="4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8" fillId="0" borderId="0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7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0" xfId="6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3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4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45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3" xfId="4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5" fillId="0" borderId="0" xfId="6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6" fillId="0" borderId="0" xfId="6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7" fillId="0" borderId="0" xfId="6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8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9" fillId="0" borderId="0" xfId="49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42" fillId="0" borderId="0" xfId="46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7" xfId="4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8" fillId="0" borderId="7" xfId="5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7" xfId="5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3" fillId="0" borderId="0" xfId="4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0" fillId="0" borderId="0" xfId="6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3" fillId="0" borderId="0" xfId="49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29" fillId="0" borderId="0" xfId="49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25" fillId="0" borderId="7" xfId="4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7" xfId="5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8" fillId="0" borderId="0" xfId="49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8" xfId="49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5" fillId="0" borderId="9" xfId="49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31" fillId="0" borderId="9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7" xfId="49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38" fillId="0" borderId="0" xfId="49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30" fillId="0" borderId="0" xfId="4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8" fillId="0" borderId="7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25" fillId="0" borderId="7" xfId="4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6" fillId="0" borderId="0" xfId="37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6" fillId="0" borderId="0" xfId="37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1" fillId="0" borderId="0" xfId="37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0" xfId="37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6" fillId="0" borderId="0" xfId="37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7" fillId="0" borderId="0" xfId="37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2" fillId="0" borderId="0" xfId="37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9" fillId="0" borderId="0" xfId="49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53" fillId="0" borderId="0" xfId="37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7" fillId="0" borderId="0" xfId="37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52" fillId="0" borderId="0" xfId="37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54" fillId="0" borderId="0" xfId="37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55" fillId="0" borderId="0" xfId="37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6" fillId="0" borderId="0" xfId="37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5" fillId="0" borderId="0" xfId="37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3" fillId="0" borderId="2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3" fillId="0" borderId="3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7" fillId="0" borderId="4" xfId="37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7" fillId="0" borderId="5" xfId="37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7" fillId="0" borderId="3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7" fillId="0" borderId="3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7" fillId="0" borderId="6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0" borderId="0" xfId="37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6" fillId="0" borderId="7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6" fillId="0" borderId="7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0" borderId="8" xfId="37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3" fillId="0" borderId="9" xfId="37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51" fillId="0" borderId="9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0" borderId="9" xfId="37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0" borderId="7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9" fillId="0" borderId="7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5" fillId="0" borderId="7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0" borderId="7" xfId="37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8" fillId="0" borderId="7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9" fillId="0" borderId="3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9" fillId="0" borderId="7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0" fillId="0" borderId="7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3" fillId="0" borderId="7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9" fillId="0" borderId="7" xfId="5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1" fillId="0" borderId="7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0" borderId="7" xfId="37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0" borderId="11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11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9" fillId="0" borderId="0" xfId="4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5" fillId="0" borderId="0" xfId="4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9" fillId="0" borderId="0" xfId="45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4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3" fillId="0" borderId="0" xfId="45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61" fillId="0" borderId="0" xfId="45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4" fillId="0" borderId="0" xfId="4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23" fillId="0" borderId="0" xfId="45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3" fillId="0" borderId="0" xfId="45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9" fillId="0" borderId="0" xfId="45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45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4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0" xfId="4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12" xfId="4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2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0" fillId="0" borderId="3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0" fillId="0" borderId="4" xfId="45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30" fillId="0" borderId="5" xfId="4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8" fillId="0" borderId="13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13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14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15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15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16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17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0" xfId="4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18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9" xfId="45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2" fillId="0" borderId="20" xfId="4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3" fontId="20" fillId="0" borderId="18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8" xfId="4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0" fillId="0" borderId="19" xfId="4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32" fillId="0" borderId="18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9" fillId="0" borderId="7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0" fillId="10" borderId="18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5" fillId="0" borderId="18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9" fillId="0" borderId="18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8" xfId="45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0" borderId="0" xfId="4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2" fillId="0" borderId="11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11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21" xfId="45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2" fillId="0" borderId="22" xfId="4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0" fillId="0" borderId="11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1" xfId="4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0" fillId="0" borderId="21" xfId="4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32" fillId="0" borderId="11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0" fillId="10" borderId="11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63" fillId="0" borderId="11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62" fillId="0" borderId="11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1" xfId="45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46" fillId="0" borderId="18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21" xfId="45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5" fillId="0" borderId="22" xfId="4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8" fillId="0" borderId="11" xfId="4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19" xfId="45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5" fillId="0" borderId="20" xfId="4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0" fillId="0" borderId="18" xfId="4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28" fillId="0" borderId="18" xfId="4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9" fillId="0" borderId="7" xfId="4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9" fillId="0" borderId="18" xfId="4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5" fillId="0" borderId="18" xfId="4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9" fillId="0" borderId="18" xfId="4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0" borderId="11" xfId="4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28" fillId="0" borderId="11" xfId="4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0" borderId="7" xfId="47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9" fillId="0" borderId="11" xfId="4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63" fillId="0" borderId="11" xfId="4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9" fillId="0" borderId="11" xfId="4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0" borderId="11" xfId="45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8" fillId="0" borderId="18" xfId="4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30" fillId="0" borderId="18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9" fillId="0" borderId="18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0" fillId="0" borderId="11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0" borderId="7" xfId="4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9" fillId="0" borderId="11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8" xfId="3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8" xfId="39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5" fillId="0" borderId="9" xfId="39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0" fillId="0" borderId="9" xfId="3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7" xfId="39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0" fillId="0" borderId="7" xfId="39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28" fillId="0" borderId="7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1" fillId="0" borderId="7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0" fillId="0" borderId="7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8" fillId="0" borderId="0" xfId="39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9" fillId="0" borderId="0" xfId="3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7" xfId="3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7" xfId="39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8" xfId="39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0" fillId="0" borderId="9" xfId="39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9" fillId="0" borderId="9" xfId="3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7" xfId="39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9" fillId="0" borderId="7" xfId="39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64" fillId="0" borderId="7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9" fillId="0" borderId="7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0" fillId="0" borderId="7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7" fillId="0" borderId="7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7" xfId="39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28" fillId="0" borderId="7" xfId="5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1" fillId="0" borderId="7" xfId="5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0" fillId="0" borderId="7" xfId="5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5" fillId="0" borderId="7" xfId="5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0" fillId="0" borderId="10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8" fillId="0" borderId="7" xfId="3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1" fillId="0" borderId="7" xfId="3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0" fillId="0" borderId="7" xfId="3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5" fillId="0" borderId="7" xfId="3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9" fillId="0" borderId="7" xfId="5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5" fillId="0" borderId="13" xfId="4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8" fillId="0" borderId="7" xfId="6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1" fillId="0" borderId="7" xfId="6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1" fillId="0" borderId="7" xfId="6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5" fillId="0" borderId="7" xfId="6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9" fillId="0" borderId="7" xfId="6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8" fillId="0" borderId="7" xfId="6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1" fillId="0" borderId="7" xfId="6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1" fillId="0" borderId="7" xfId="6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5" fillId="0" borderId="7" xfId="6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9" fillId="0" borderId="7" xfId="6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9" fillId="0" borderId="3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8" fillId="0" borderId="7" xfId="5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1" fillId="0" borderId="7" xfId="5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1" fillId="0" borderId="7" xfId="5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5" fillId="0" borderId="7" xfId="5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9" fillId="0" borderId="7" xfId="5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9" fillId="0" borderId="7" xfId="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60" fillId="0" borderId="7" xfId="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0" fillId="0" borderId="7" xfId="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5" fillId="0" borderId="7" xfId="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9" fillId="0" borderId="7" xfId="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0" borderId="0" xfId="44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4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6" fillId="0" borderId="0" xfId="44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7" fillId="0" borderId="0" xfId="44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7" fillId="0" borderId="0" xfId="44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8" fillId="0" borderId="0" xfId="44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0" xfId="44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7" fillId="0" borderId="0" xfId="44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3" xfId="4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24" xfId="4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25" xfId="44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0" fillId="0" borderId="26" xfId="44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4" xfId="4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25" xfId="4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25" xfId="4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0" borderId="27" xfId="4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0" borderId="0" xfId="44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7" xfId="4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8" xfId="4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5" fillId="0" borderId="9" xfId="4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19" fillId="0" borderId="7" xfId="4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7" xfId="4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30" fillId="0" borderId="7" xfId="4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0" borderId="7" xfId="4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0" borderId="7" xfId="4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7" xfId="4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7" fillId="0" borderId="8" xfId="44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0" fillId="0" borderId="28" xfId="44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3" fontId="20" fillId="0" borderId="8" xfId="44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20" fillId="0" borderId="7" xfId="44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0" fillId="0" borderId="7" xfId="4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0" borderId="0" xfId="4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0" borderId="0" xfId="44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0" fillId="0" borderId="0" xfId="44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3" fontId="37" fillId="0" borderId="0" xfId="44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64" fillId="0" borderId="0" xfId="44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30" fillId="0" borderId="0" xfId="4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0" xfId="4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4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9" fillId="0" borderId="0" xfId="4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5" fillId="0" borderId="28" xfId="49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0" fillId="0" borderId="8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9" xfId="44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3" fontId="20" fillId="0" borderId="9" xfId="44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29" fillId="0" borderId="8" xfId="44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29" fillId="0" borderId="7" xfId="44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30" fillId="0" borderId="7" xfId="4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9" fillId="0" borderId="8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29" fillId="0" borderId="9" xfId="44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4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62" fillId="0" borderId="0" xfId="6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4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69" fillId="0" borderId="7" xfId="4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63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0" fillId="0" borderId="0" xfId="36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1" fillId="0" borderId="0" xfId="63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4" fillId="0" borderId="0" xfId="63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24" fillId="0" borderId="0" xfId="63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3" fontId="24" fillId="0" borderId="0" xfId="63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4" fillId="0" borderId="0" xfId="63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4" fillId="0" borderId="0" xfId="63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24" fillId="0" borderId="0" xfId="63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24" fillId="0" borderId="0" xfId="63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63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1" fillId="0" borderId="0" xfId="36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1" fillId="0" borderId="0" xfId="63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2" fillId="0" borderId="0" xfId="63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72" fillId="0" borderId="0" xfId="36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63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5" fillId="0" borderId="0" xfId="63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3" fontId="32" fillId="0" borderId="0" xfId="63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3" fillId="0" borderId="0" xfId="63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25" fillId="0" borderId="0" xfId="63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25" fillId="0" borderId="0" xfId="63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0" xfId="63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63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0" fillId="0" borderId="0" xfId="63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4" fillId="0" borderId="0" xfId="6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5" fillId="0" borderId="0" xfId="63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6" fillId="0" borderId="0" xfId="63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5" fillId="0" borderId="0" xfId="6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7" fillId="0" borderId="0" xfId="63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1" fillId="0" borderId="0" xfId="63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63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5" fillId="0" borderId="2" xfId="48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3" xfId="4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5" fillId="0" borderId="6" xfId="48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6" fillId="0" borderId="0" xfId="38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6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8" fillId="0" borderId="11" xfId="6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9" fillId="0" borderId="7" xfId="6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2" fillId="0" borderId="7" xfId="6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0" fillId="0" borderId="7" xfId="6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8" fillId="0" borderId="7" xfId="6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1" fillId="0" borderId="0" xfId="6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8" fillId="0" borderId="7" xfId="63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0" fillId="0" borderId="11" xfId="6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9" fillId="0" borderId="11" xfId="63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0" fillId="0" borderId="11" xfId="6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9" fillId="0" borderId="7" xfId="63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2" fillId="0" borderId="0" xfId="6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0" fillId="0" borderId="0" xfId="63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0" fillId="0" borderId="7" xfId="6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2" fillId="0" borderId="0" xfId="63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9" fillId="0" borderId="7" xfId="63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9" fillId="0" borderId="7" xfId="64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2" fillId="0" borderId="0" xfId="6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9" fillId="0" borderId="11" xfId="63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2" fillId="0" borderId="0" xfId="6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8" fillId="0" borderId="7" xfId="6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3" fillId="0" borderId="0" xfId="63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51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  <cellStyle name="Normal 10 2 2_aukstis" xfId="36" builtinId="53" customBuiltin="true"/>
    <cellStyle name="Normal 10 4" xfId="37" builtinId="53" customBuiltin="true"/>
    <cellStyle name="Normal 2" xfId="38" builtinId="53" customBuiltin="true"/>
    <cellStyle name="Normal 32 4 2" xfId="39" builtinId="53" customBuiltin="true"/>
    <cellStyle name="Normal 32 4 2 2" xfId="40" builtinId="53" customBuiltin="true"/>
    <cellStyle name="Normal 32 4 2 3" xfId="41" builtinId="53" customBuiltin="true"/>
    <cellStyle name="Normal 32 5" xfId="42" builtinId="53" customBuiltin="true"/>
    <cellStyle name="Normal 32 6" xfId="43" builtinId="53" customBuiltin="true"/>
    <cellStyle name="Normal 33" xfId="44" builtinId="53" customBuiltin="true"/>
    <cellStyle name="Normal 4" xfId="45" builtinId="53" customBuiltin="true"/>
    <cellStyle name="Normal 4_3000kl M" xfId="46" builtinId="53" customBuiltin="true"/>
    <cellStyle name="Normal 4_Trisuolis M" xfId="47" builtinId="53" customBuiltin="true"/>
    <cellStyle name="Normal_SC03zz" xfId="48" builtinId="53" customBuiltin="true"/>
    <cellStyle name="Paprastas 2" xfId="49" builtinId="53" customBuiltin="true"/>
    <cellStyle name="Paprastas 2 2" xfId="50" builtinId="53" customBuiltin="true"/>
    <cellStyle name="Paprastas_200 V" xfId="51" builtinId="53" customBuiltin="true"/>
    <cellStyle name="Paprastas_400bb M" xfId="52" builtinId="53" customBuiltin="true"/>
    <cellStyle name="Paprastas_800 M" xfId="53" builtinId="53" customBuiltin="true"/>
    <cellStyle name="Paprastas_800 V" xfId="54" builtinId="53" customBuiltin="true"/>
    <cellStyle name="Paprastas_Diskas M" xfId="55" builtinId="53" customBuiltin="true"/>
    <cellStyle name="Paprastas_Diskas V" xfId="56" builtinId="53" customBuiltin="true"/>
    <cellStyle name="Paprastas_Ietis M" xfId="57" builtinId="53" customBuiltin="true"/>
    <cellStyle name="Paprastas_Ietis V" xfId="58" builtinId="53" customBuiltin="true"/>
    <cellStyle name="Paprastas_Karits M" xfId="59" builtinId="53" customBuiltin="true"/>
    <cellStyle name="Paprastas_Kujis M" xfId="60" builtinId="53" customBuiltin="true"/>
    <cellStyle name="Paprastas_Kujis V" xfId="61" builtinId="53" customBuiltin="true"/>
    <cellStyle name="Įprastas 2" xfId="62" builtinId="53" customBuiltin="true"/>
    <cellStyle name="Įprastas 5" xfId="63" builtinId="53" customBuiltin="true"/>
    <cellStyle name="Обычный_Лист1" xfId="64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548235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3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4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5.pn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6.png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7.png"/>
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image" Target="../media/image8.png"/>
</Relationships>
</file>

<file path=xl/drawings/_rels/drawing9.xml.rels><?xml version="1.0" encoding="UTF-8"?>
<Relationships xmlns="http://schemas.openxmlformats.org/package/2006/relationships"><Relationship Id="rId1" Type="http://schemas.openxmlformats.org/officeDocument/2006/relationships/image" Target="../media/image9.png"/>
</Relationships>
</file>

<file path=xl/drawings/_rels/drawing10.xml.rels><?xml version="1.0" encoding="UTF-8"?>
<Relationships xmlns="http://schemas.openxmlformats.org/package/2006/relationships"><Relationship Id="rId1" Type="http://schemas.openxmlformats.org/officeDocument/2006/relationships/image" Target="../media/image10.png"/>
</Relationships>
</file>

<file path=xl/drawings/_rels/drawing11.xml.rels><?xml version="1.0" encoding="UTF-8"?>
<Relationships xmlns="http://schemas.openxmlformats.org/package/2006/relationships"><Relationship Id="rId1" Type="http://schemas.openxmlformats.org/officeDocument/2006/relationships/image" Target="../media/image11.png"/>
</Relationships>
</file>

<file path=xl/drawings/_rels/drawing12.xml.rels><?xml version="1.0" encoding="UTF-8"?>
<Relationships xmlns="http://schemas.openxmlformats.org/package/2006/relationships"><Relationship Id="rId1" Type="http://schemas.openxmlformats.org/officeDocument/2006/relationships/image" Target="../media/image12.png"/>
</Relationships>
</file>

<file path=xl/drawings/_rels/drawing13.xml.rels><?xml version="1.0" encoding="UTF-8"?>
<Relationships xmlns="http://schemas.openxmlformats.org/package/2006/relationships"><Relationship Id="rId1" Type="http://schemas.openxmlformats.org/officeDocument/2006/relationships/image" Target="../media/image13.png"/>
</Relationships>
</file>

<file path=xl/drawings/_rels/drawing14.xml.rels><?xml version="1.0" encoding="UTF-8"?>
<Relationships xmlns="http://schemas.openxmlformats.org/package/2006/relationships"><Relationship Id="rId1" Type="http://schemas.openxmlformats.org/officeDocument/2006/relationships/image" Target="../media/image14.png"/>
</Relationships>
</file>

<file path=xl/drawings/_rels/drawing15.xml.rels><?xml version="1.0" encoding="UTF-8"?>
<Relationships xmlns="http://schemas.openxmlformats.org/package/2006/relationships"><Relationship Id="rId1" Type="http://schemas.openxmlformats.org/officeDocument/2006/relationships/image" Target="../media/image15.png"/>
</Relationships>
</file>

<file path=xl/drawings/_rels/drawing16.xml.rels><?xml version="1.0" encoding="UTF-8"?>
<Relationships xmlns="http://schemas.openxmlformats.org/package/2006/relationships"><Relationship Id="rId1" Type="http://schemas.openxmlformats.org/officeDocument/2006/relationships/image" Target="../media/image16.png"/>
</Relationships>
</file>

<file path=xl/drawings/_rels/drawing17.xml.rels><?xml version="1.0" encoding="UTF-8"?>
<Relationships xmlns="http://schemas.openxmlformats.org/package/2006/relationships"><Relationship Id="rId1" Type="http://schemas.openxmlformats.org/officeDocument/2006/relationships/image" Target="../media/image17.png"/>
</Relationships>
</file>

<file path=xl/drawings/_rels/drawing18.xml.rels><?xml version="1.0" encoding="UTF-8"?>
<Relationships xmlns="http://schemas.openxmlformats.org/package/2006/relationships"><Relationship Id="rId1" Type="http://schemas.openxmlformats.org/officeDocument/2006/relationships/image" Target="../media/image18.png"/>
</Relationships>
</file>

<file path=xl/drawings/_rels/drawing19.xml.rels><?xml version="1.0" encoding="UTF-8"?>
<Relationships xmlns="http://schemas.openxmlformats.org/package/2006/relationships"><Relationship Id="rId1" Type="http://schemas.openxmlformats.org/officeDocument/2006/relationships/image" Target="../media/image19.png"/>
</Relationships>
</file>

<file path=xl/drawings/_rels/drawing20.xml.rels><?xml version="1.0" encoding="UTF-8"?>
<Relationships xmlns="http://schemas.openxmlformats.org/package/2006/relationships"><Relationship Id="rId1" Type="http://schemas.openxmlformats.org/officeDocument/2006/relationships/image" Target="../media/image20.png"/>
</Relationships>
</file>

<file path=xl/drawings/_rels/drawing21.xml.rels><?xml version="1.0" encoding="UTF-8"?>
<Relationships xmlns="http://schemas.openxmlformats.org/package/2006/relationships"><Relationship Id="rId1" Type="http://schemas.openxmlformats.org/officeDocument/2006/relationships/image" Target="../media/image21.png"/>
</Relationships>
</file>

<file path=xl/drawings/_rels/drawing22.xml.rels><?xml version="1.0" encoding="UTF-8"?>
<Relationships xmlns="http://schemas.openxmlformats.org/package/2006/relationships"><Relationship Id="rId1" Type="http://schemas.openxmlformats.org/officeDocument/2006/relationships/image" Target="../media/image22.png"/>
</Relationships>
</file>

<file path=xl/drawings/_rels/drawing23.xml.rels><?xml version="1.0" encoding="UTF-8"?>
<Relationships xmlns="http://schemas.openxmlformats.org/package/2006/relationships"><Relationship Id="rId1" Type="http://schemas.openxmlformats.org/officeDocument/2006/relationships/image" Target="../media/image23.png"/>
</Relationships>
</file>

<file path=xl/drawings/_rels/drawing24.xml.rels><?xml version="1.0" encoding="UTF-8"?>
<Relationships xmlns="http://schemas.openxmlformats.org/package/2006/relationships"><Relationship Id="rId1" Type="http://schemas.openxmlformats.org/officeDocument/2006/relationships/image" Target="../media/image24.png"/>
</Relationships>
</file>

<file path=xl/drawings/_rels/drawing25.xml.rels><?xml version="1.0" encoding="UTF-8"?>
<Relationships xmlns="http://schemas.openxmlformats.org/package/2006/relationships"><Relationship Id="rId1" Type="http://schemas.openxmlformats.org/officeDocument/2006/relationships/image" Target="../media/image25.png"/>
</Relationships>
</file>

<file path=xl/drawings/_rels/drawing26.xml.rels><?xml version="1.0" encoding="UTF-8"?>
<Relationships xmlns="http://schemas.openxmlformats.org/package/2006/relationships"><Relationship Id="rId1" Type="http://schemas.openxmlformats.org/officeDocument/2006/relationships/image" Target="../media/image26.png"/>
</Relationships>
</file>

<file path=xl/drawings/_rels/drawing27.xml.rels><?xml version="1.0" encoding="UTF-8"?>
<Relationships xmlns="http://schemas.openxmlformats.org/package/2006/relationships"><Relationship Id="rId1" Type="http://schemas.openxmlformats.org/officeDocument/2006/relationships/image" Target="../media/image27.png"/>
</Relationships>
</file>

<file path=xl/drawings/_rels/drawing28.xml.rels><?xml version="1.0" encoding="UTF-8"?>
<Relationships xmlns="http://schemas.openxmlformats.org/package/2006/relationships"><Relationship Id="rId1" Type="http://schemas.openxmlformats.org/officeDocument/2006/relationships/image" Target="../media/image28.png"/>
</Relationships>
</file>

<file path=xl/drawings/_rels/drawing29.xml.rels><?xml version="1.0" encoding="UTF-8"?>
<Relationships xmlns="http://schemas.openxmlformats.org/package/2006/relationships"><Relationship Id="rId1" Type="http://schemas.openxmlformats.org/officeDocument/2006/relationships/image" Target="../media/image29.png"/>
</Relationships>
</file>

<file path=xl/drawings/_rels/drawing30.xml.rels><?xml version="1.0" encoding="UTF-8"?>
<Relationships xmlns="http://schemas.openxmlformats.org/package/2006/relationships"><Relationship Id="rId1" Type="http://schemas.openxmlformats.org/officeDocument/2006/relationships/image" Target="../media/image30.png"/>
</Relationships>
</file>

<file path=xl/drawings/_rels/drawing31.xml.rels><?xml version="1.0" encoding="UTF-8"?>
<Relationships xmlns="http://schemas.openxmlformats.org/package/2006/relationships"><Relationship Id="rId1" Type="http://schemas.openxmlformats.org/officeDocument/2006/relationships/image" Target="../media/image31.png"/>
</Relationships>
</file>

<file path=xl/drawings/_rels/drawing32.xml.rels><?xml version="1.0" encoding="UTF-8"?>
<Relationships xmlns="http://schemas.openxmlformats.org/package/2006/relationships"><Relationship Id="rId1" Type="http://schemas.openxmlformats.org/officeDocument/2006/relationships/image" Target="../media/image32.png"/>
</Relationships>
</file>

<file path=xl/drawings/_rels/drawing33.xml.rels><?xml version="1.0" encoding="UTF-8"?>
<Relationships xmlns="http://schemas.openxmlformats.org/package/2006/relationships"><Relationship Id="rId1" Type="http://schemas.openxmlformats.org/officeDocument/2006/relationships/image" Target="../media/image33.png"/>
</Relationships>
</file>

<file path=xl/drawings/_rels/drawing34.xml.rels><?xml version="1.0" encoding="UTF-8"?>
<Relationships xmlns="http://schemas.openxmlformats.org/package/2006/relationships"><Relationship Id="rId1" Type="http://schemas.openxmlformats.org/officeDocument/2006/relationships/image" Target="../media/image34.png"/>
</Relationships>
</file>

<file path=xl/drawings/_rels/drawing35.xml.rels><?xml version="1.0" encoding="UTF-8"?>
<Relationships xmlns="http://schemas.openxmlformats.org/package/2006/relationships"><Relationship Id="rId1" Type="http://schemas.openxmlformats.org/officeDocument/2006/relationships/image" Target="../media/image35.png"/>
</Relationships>
</file>

<file path=xl/drawings/_rels/drawing36.xml.rels><?xml version="1.0" encoding="UTF-8"?>
<Relationships xmlns="http://schemas.openxmlformats.org/package/2006/relationships"><Relationship Id="rId1" Type="http://schemas.openxmlformats.org/officeDocument/2006/relationships/image" Target="../media/image36.png"/>
</Relationships>
</file>

<file path=xl/drawings/_rels/drawing37.xml.rels><?xml version="1.0" encoding="UTF-8"?>
<Relationships xmlns="http://schemas.openxmlformats.org/package/2006/relationships"><Relationship Id="rId1" Type="http://schemas.openxmlformats.org/officeDocument/2006/relationships/image" Target="../media/image37.png"/>
</Relationships>
</file>

<file path=xl/drawings/_rels/drawing38.xml.rels><?xml version="1.0" encoding="UTF-8"?>
<Relationships xmlns="http://schemas.openxmlformats.org/package/2006/relationships"><Relationship Id="rId1" Type="http://schemas.openxmlformats.org/officeDocument/2006/relationships/image" Target="../media/image38.png"/>
</Relationships>
</file>

<file path=xl/drawings/_rels/drawing39.xml.rels><?xml version="1.0" encoding="UTF-8"?>
<Relationships xmlns="http://schemas.openxmlformats.org/package/2006/relationships"><Relationship Id="rId1" Type="http://schemas.openxmlformats.org/officeDocument/2006/relationships/image" Target="../media/image39.png"/>
</Relationships>
</file>

<file path=xl/drawings/_rels/drawing40.xml.rels><?xml version="1.0" encoding="UTF-8"?>
<Relationships xmlns="http://schemas.openxmlformats.org/package/2006/relationships"><Relationship Id="rId1" Type="http://schemas.openxmlformats.org/officeDocument/2006/relationships/image" Target="../media/image40.png"/>
</Relationships>
</file>

<file path=xl/drawings/_rels/drawing41.xml.rels><?xml version="1.0" encoding="UTF-8"?>
<Relationships xmlns="http://schemas.openxmlformats.org/package/2006/relationships"><Relationship Id="rId1" Type="http://schemas.openxmlformats.org/officeDocument/2006/relationships/image" Target="../media/image41.png"/>
</Relationships>
</file>

<file path=xl/drawings/_rels/drawing42.xml.rels><?xml version="1.0" encoding="UTF-8"?>
<Relationships xmlns="http://schemas.openxmlformats.org/package/2006/relationships"><Relationship Id="rId1" Type="http://schemas.openxmlformats.org/officeDocument/2006/relationships/image" Target="../media/image42.png"/>
</Relationships>
</file>

<file path=xl/drawings/_rels/drawing43.xml.rels><?xml version="1.0" encoding="UTF-8"?>
<Relationships xmlns="http://schemas.openxmlformats.org/package/2006/relationships"><Relationship Id="rId1" Type="http://schemas.openxmlformats.org/officeDocument/2006/relationships/image" Target="../media/image43.png"/>
</Relationships>
</file>

<file path=xl/drawings/_rels/drawing44.xml.rels><?xml version="1.0" encoding="UTF-8"?>
<Relationships xmlns="http://schemas.openxmlformats.org/package/2006/relationships"><Relationship Id="rId1" Type="http://schemas.openxmlformats.org/officeDocument/2006/relationships/image" Target="../media/image44.png"/>
</Relationships>
</file>

<file path=xl/drawings/_rels/drawing45.xml.rels><?xml version="1.0" encoding="UTF-8"?>
<Relationships xmlns="http://schemas.openxmlformats.org/package/2006/relationships"><Relationship Id="rId1" Type="http://schemas.openxmlformats.org/officeDocument/2006/relationships/image" Target="../media/image45.png"/>
</Relationships>
</file>

<file path=xl/drawings/_rels/drawing46.xml.rels><?xml version="1.0" encoding="UTF-8"?>
<Relationships xmlns="http://schemas.openxmlformats.org/package/2006/relationships"><Relationship Id="rId1" Type="http://schemas.openxmlformats.org/officeDocument/2006/relationships/image" Target="../media/image46.png"/>
</Relationships>
</file>

<file path=xl/drawings/_rels/drawing47.xml.rels><?xml version="1.0" encoding="UTF-8"?>
<Relationships xmlns="http://schemas.openxmlformats.org/package/2006/relationships"><Relationship Id="rId1" Type="http://schemas.openxmlformats.org/officeDocument/2006/relationships/image" Target="../media/image47.png"/>
</Relationships>
</file>

<file path=xl/drawings/_rels/drawing48.xml.rels><?xml version="1.0" encoding="UTF-8"?>
<Relationships xmlns="http://schemas.openxmlformats.org/package/2006/relationships"><Relationship Id="rId1" Type="http://schemas.openxmlformats.org/officeDocument/2006/relationships/image" Target="../media/image48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16</xdr:col>
      <xdr:colOff>76320</xdr:colOff>
      <xdr:row>0</xdr:row>
      <xdr:rowOff>129600</xdr:rowOff>
    </xdr:from>
    <xdr:to>
      <xdr:col>16</xdr:col>
      <xdr:colOff>459000</xdr:colOff>
      <xdr:row>3</xdr:row>
      <xdr:rowOff>106200</xdr:rowOff>
    </xdr:to>
    <xdr:pic>
      <xdr:nvPicPr>
        <xdr:cNvPr id="0" name="Paveikslėlis 1" descr=""/>
        <xdr:cNvPicPr/>
      </xdr:nvPicPr>
      <xdr:blipFill>
        <a:blip r:embed="rId1"/>
        <a:stretch/>
      </xdr:blipFill>
      <xdr:spPr>
        <a:xfrm>
          <a:off x="6769080" y="129600"/>
          <a:ext cx="38268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16</xdr:col>
      <xdr:colOff>76320</xdr:colOff>
      <xdr:row>0</xdr:row>
      <xdr:rowOff>129600</xdr:rowOff>
    </xdr:from>
    <xdr:to>
      <xdr:col>16</xdr:col>
      <xdr:colOff>459000</xdr:colOff>
      <xdr:row>3</xdr:row>
      <xdr:rowOff>106200</xdr:rowOff>
    </xdr:to>
    <xdr:pic>
      <xdr:nvPicPr>
        <xdr:cNvPr id="1" name="Paveikslėlis 1" descr=""/>
        <xdr:cNvPicPr/>
      </xdr:nvPicPr>
      <xdr:blipFill>
        <a:blip r:embed="rId1"/>
        <a:stretch/>
      </xdr:blipFill>
      <xdr:spPr>
        <a:xfrm>
          <a:off x="7803360" y="129600"/>
          <a:ext cx="38268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16</xdr:col>
      <xdr:colOff>171360</xdr:colOff>
      <xdr:row>0</xdr:row>
      <xdr:rowOff>38160</xdr:rowOff>
    </xdr:from>
    <xdr:to>
      <xdr:col>16</xdr:col>
      <xdr:colOff>559800</xdr:colOff>
      <xdr:row>3</xdr:row>
      <xdr:rowOff>33480</xdr:rowOff>
    </xdr:to>
    <xdr:pic>
      <xdr:nvPicPr>
        <xdr:cNvPr id="2" name="Paveikslėlis 2" descr=""/>
        <xdr:cNvPicPr/>
      </xdr:nvPicPr>
      <xdr:blipFill>
        <a:blip r:embed="rId1"/>
        <a:stretch/>
      </xdr:blipFill>
      <xdr:spPr>
        <a:xfrm>
          <a:off x="6770160" y="38160"/>
          <a:ext cx="388440" cy="5666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16</xdr:col>
      <xdr:colOff>171360</xdr:colOff>
      <xdr:row>0</xdr:row>
      <xdr:rowOff>38160</xdr:rowOff>
    </xdr:from>
    <xdr:to>
      <xdr:col>16</xdr:col>
      <xdr:colOff>559800</xdr:colOff>
      <xdr:row>3</xdr:row>
      <xdr:rowOff>33480</xdr:rowOff>
    </xdr:to>
    <xdr:pic>
      <xdr:nvPicPr>
        <xdr:cNvPr id="3" name="Paveikslėlis 2" descr=""/>
        <xdr:cNvPicPr/>
      </xdr:nvPicPr>
      <xdr:blipFill>
        <a:blip r:embed="rId1"/>
        <a:stretch/>
      </xdr:blipFill>
      <xdr:spPr>
        <a:xfrm>
          <a:off x="7804440" y="38160"/>
          <a:ext cx="388440" cy="5666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16</xdr:col>
      <xdr:colOff>123840</xdr:colOff>
      <xdr:row>0</xdr:row>
      <xdr:rowOff>228600</xdr:rowOff>
    </xdr:from>
    <xdr:to>
      <xdr:col>16</xdr:col>
      <xdr:colOff>512280</xdr:colOff>
      <xdr:row>4</xdr:row>
      <xdr:rowOff>33480</xdr:rowOff>
    </xdr:to>
    <xdr:pic>
      <xdr:nvPicPr>
        <xdr:cNvPr id="4" name="Paveikslėlis 2" descr=""/>
        <xdr:cNvPicPr/>
      </xdr:nvPicPr>
      <xdr:blipFill>
        <a:blip r:embed="rId1"/>
        <a:stretch/>
      </xdr:blipFill>
      <xdr:spPr>
        <a:xfrm>
          <a:off x="6818400" y="228600"/>
          <a:ext cx="388440" cy="5666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16</xdr:col>
      <xdr:colOff>123840</xdr:colOff>
      <xdr:row>0</xdr:row>
      <xdr:rowOff>228600</xdr:rowOff>
    </xdr:from>
    <xdr:to>
      <xdr:col>16</xdr:col>
      <xdr:colOff>512280</xdr:colOff>
      <xdr:row>4</xdr:row>
      <xdr:rowOff>33480</xdr:rowOff>
    </xdr:to>
    <xdr:pic>
      <xdr:nvPicPr>
        <xdr:cNvPr id="5" name="Paveikslėlis 2" descr=""/>
        <xdr:cNvPicPr/>
      </xdr:nvPicPr>
      <xdr:blipFill>
        <a:blip r:embed="rId1"/>
        <a:stretch/>
      </xdr:blipFill>
      <xdr:spPr>
        <a:xfrm>
          <a:off x="7853040" y="228600"/>
          <a:ext cx="388440" cy="5666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16</xdr:col>
      <xdr:colOff>0</xdr:colOff>
      <xdr:row>3</xdr:row>
      <xdr:rowOff>0</xdr:rowOff>
    </xdr:from>
    <xdr:to>
      <xdr:col>16</xdr:col>
      <xdr:colOff>372960</xdr:colOff>
      <xdr:row>4</xdr:row>
      <xdr:rowOff>14760</xdr:rowOff>
    </xdr:to>
    <xdr:sp>
      <xdr:nvSpPr>
        <xdr:cNvPr id="6" name="CustomShape 1"/>
        <xdr:cNvSpPr/>
      </xdr:nvSpPr>
      <xdr:spPr>
        <a:xfrm>
          <a:off x="6928200" y="59976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372960</xdr:colOff>
      <xdr:row>4</xdr:row>
      <xdr:rowOff>14760</xdr:rowOff>
    </xdr:to>
    <xdr:sp>
      <xdr:nvSpPr>
        <xdr:cNvPr id="7" name="CustomShape 1"/>
        <xdr:cNvSpPr/>
      </xdr:nvSpPr>
      <xdr:spPr>
        <a:xfrm>
          <a:off x="6928200" y="59976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372960</xdr:colOff>
      <xdr:row>4</xdr:row>
      <xdr:rowOff>14760</xdr:rowOff>
    </xdr:to>
    <xdr:sp>
      <xdr:nvSpPr>
        <xdr:cNvPr id="8" name="CustomShape 1"/>
        <xdr:cNvSpPr/>
      </xdr:nvSpPr>
      <xdr:spPr>
        <a:xfrm>
          <a:off x="6928200" y="59976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372960</xdr:colOff>
      <xdr:row>4</xdr:row>
      <xdr:rowOff>14760</xdr:rowOff>
    </xdr:to>
    <xdr:sp>
      <xdr:nvSpPr>
        <xdr:cNvPr id="9" name="CustomShape 1"/>
        <xdr:cNvSpPr/>
      </xdr:nvSpPr>
      <xdr:spPr>
        <a:xfrm>
          <a:off x="6928200" y="59976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372960</xdr:colOff>
      <xdr:row>4</xdr:row>
      <xdr:rowOff>14760</xdr:rowOff>
    </xdr:to>
    <xdr:sp>
      <xdr:nvSpPr>
        <xdr:cNvPr id="10" name="CustomShape 1"/>
        <xdr:cNvSpPr/>
      </xdr:nvSpPr>
      <xdr:spPr>
        <a:xfrm>
          <a:off x="6928200" y="59976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372960</xdr:colOff>
      <xdr:row>4</xdr:row>
      <xdr:rowOff>14760</xdr:rowOff>
    </xdr:to>
    <xdr:sp>
      <xdr:nvSpPr>
        <xdr:cNvPr id="11" name="CustomShape 1"/>
        <xdr:cNvSpPr/>
      </xdr:nvSpPr>
      <xdr:spPr>
        <a:xfrm>
          <a:off x="6928200" y="59976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2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3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4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5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6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7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8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9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20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21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22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23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24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25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26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27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28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29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30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31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32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33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34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35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36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37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38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39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40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41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42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43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44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45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46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47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48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49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50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51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52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53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54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55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56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57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58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59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60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61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62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63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64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65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66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67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68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69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70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71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72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73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74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75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76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77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78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79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80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81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82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83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84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85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86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87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88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89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90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91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92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93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94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95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96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97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98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99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00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01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02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03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04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05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06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07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08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09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10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10</xdr:row>
      <xdr:rowOff>0</xdr:rowOff>
    </xdr:from>
    <xdr:to>
      <xdr:col>16</xdr:col>
      <xdr:colOff>372960</xdr:colOff>
      <xdr:row>11</xdr:row>
      <xdr:rowOff>16920</xdr:rowOff>
    </xdr:to>
    <xdr:sp>
      <xdr:nvSpPr>
        <xdr:cNvPr id="111" name="CustomShape 1"/>
        <xdr:cNvSpPr/>
      </xdr:nvSpPr>
      <xdr:spPr>
        <a:xfrm>
          <a:off x="6928200" y="172944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48</xdr:row>
      <xdr:rowOff>57240</xdr:rowOff>
    </xdr:from>
    <xdr:to>
      <xdr:col>16</xdr:col>
      <xdr:colOff>372960</xdr:colOff>
      <xdr:row>49</xdr:row>
      <xdr:rowOff>74160</xdr:rowOff>
    </xdr:to>
    <xdr:sp>
      <xdr:nvSpPr>
        <xdr:cNvPr id="112" name="CustomShape 1"/>
        <xdr:cNvSpPr/>
      </xdr:nvSpPr>
      <xdr:spPr>
        <a:xfrm>
          <a:off x="6928200" y="803700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85680</xdr:colOff>
      <xdr:row>0</xdr:row>
      <xdr:rowOff>162000</xdr:rowOff>
    </xdr:from>
    <xdr:to>
      <xdr:col>16</xdr:col>
      <xdr:colOff>474120</xdr:colOff>
      <xdr:row>3</xdr:row>
      <xdr:rowOff>128880</xdr:rowOff>
    </xdr:to>
    <xdr:pic>
      <xdr:nvPicPr>
        <xdr:cNvPr id="113" name="Paveikslėlis 144" descr=""/>
        <xdr:cNvPicPr/>
      </xdr:nvPicPr>
      <xdr:blipFill>
        <a:blip r:embed="rId1"/>
        <a:stretch/>
      </xdr:blipFill>
      <xdr:spPr>
        <a:xfrm>
          <a:off x="7013880" y="162000"/>
          <a:ext cx="388440" cy="5666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16</xdr:col>
      <xdr:colOff>0</xdr:colOff>
      <xdr:row>21</xdr:row>
      <xdr:rowOff>0</xdr:rowOff>
    </xdr:from>
    <xdr:to>
      <xdr:col>16</xdr:col>
      <xdr:colOff>372960</xdr:colOff>
      <xdr:row>22</xdr:row>
      <xdr:rowOff>14760</xdr:rowOff>
    </xdr:to>
    <xdr:sp>
      <xdr:nvSpPr>
        <xdr:cNvPr id="114" name="CustomShape 1"/>
        <xdr:cNvSpPr/>
      </xdr:nvSpPr>
      <xdr:spPr>
        <a:xfrm>
          <a:off x="6928200" y="35449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21</xdr:row>
      <xdr:rowOff>0</xdr:rowOff>
    </xdr:from>
    <xdr:to>
      <xdr:col>16</xdr:col>
      <xdr:colOff>372960</xdr:colOff>
      <xdr:row>22</xdr:row>
      <xdr:rowOff>14760</xdr:rowOff>
    </xdr:to>
    <xdr:sp>
      <xdr:nvSpPr>
        <xdr:cNvPr id="115" name="CustomShape 1"/>
        <xdr:cNvSpPr/>
      </xdr:nvSpPr>
      <xdr:spPr>
        <a:xfrm>
          <a:off x="6928200" y="35449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21</xdr:row>
      <xdr:rowOff>0</xdr:rowOff>
    </xdr:from>
    <xdr:to>
      <xdr:col>16</xdr:col>
      <xdr:colOff>372960</xdr:colOff>
      <xdr:row>22</xdr:row>
      <xdr:rowOff>14760</xdr:rowOff>
    </xdr:to>
    <xdr:sp>
      <xdr:nvSpPr>
        <xdr:cNvPr id="116" name="CustomShape 1"/>
        <xdr:cNvSpPr/>
      </xdr:nvSpPr>
      <xdr:spPr>
        <a:xfrm>
          <a:off x="6928200" y="35449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21</xdr:row>
      <xdr:rowOff>0</xdr:rowOff>
    </xdr:from>
    <xdr:to>
      <xdr:col>16</xdr:col>
      <xdr:colOff>372960</xdr:colOff>
      <xdr:row>22</xdr:row>
      <xdr:rowOff>14760</xdr:rowOff>
    </xdr:to>
    <xdr:sp>
      <xdr:nvSpPr>
        <xdr:cNvPr id="117" name="CustomShape 1"/>
        <xdr:cNvSpPr/>
      </xdr:nvSpPr>
      <xdr:spPr>
        <a:xfrm>
          <a:off x="6928200" y="35449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21</xdr:row>
      <xdr:rowOff>0</xdr:rowOff>
    </xdr:from>
    <xdr:to>
      <xdr:col>16</xdr:col>
      <xdr:colOff>372960</xdr:colOff>
      <xdr:row>22</xdr:row>
      <xdr:rowOff>14760</xdr:rowOff>
    </xdr:to>
    <xdr:sp>
      <xdr:nvSpPr>
        <xdr:cNvPr id="118" name="CustomShape 1"/>
        <xdr:cNvSpPr/>
      </xdr:nvSpPr>
      <xdr:spPr>
        <a:xfrm>
          <a:off x="6928200" y="35449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21</xdr:row>
      <xdr:rowOff>0</xdr:rowOff>
    </xdr:from>
    <xdr:to>
      <xdr:col>16</xdr:col>
      <xdr:colOff>372960</xdr:colOff>
      <xdr:row>22</xdr:row>
      <xdr:rowOff>14760</xdr:rowOff>
    </xdr:to>
    <xdr:sp>
      <xdr:nvSpPr>
        <xdr:cNvPr id="119" name="CustomShape 1"/>
        <xdr:cNvSpPr/>
      </xdr:nvSpPr>
      <xdr:spPr>
        <a:xfrm>
          <a:off x="6928200" y="35449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20</xdr:row>
      <xdr:rowOff>0</xdr:rowOff>
    </xdr:from>
    <xdr:to>
      <xdr:col>16</xdr:col>
      <xdr:colOff>372960</xdr:colOff>
      <xdr:row>21</xdr:row>
      <xdr:rowOff>14760</xdr:rowOff>
    </xdr:to>
    <xdr:sp>
      <xdr:nvSpPr>
        <xdr:cNvPr id="120" name="CustomShape 1"/>
        <xdr:cNvSpPr/>
      </xdr:nvSpPr>
      <xdr:spPr>
        <a:xfrm>
          <a:off x="6928200" y="336780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20</xdr:row>
      <xdr:rowOff>0</xdr:rowOff>
    </xdr:from>
    <xdr:to>
      <xdr:col>16</xdr:col>
      <xdr:colOff>372960</xdr:colOff>
      <xdr:row>21</xdr:row>
      <xdr:rowOff>14760</xdr:rowOff>
    </xdr:to>
    <xdr:sp>
      <xdr:nvSpPr>
        <xdr:cNvPr id="121" name="CustomShape 1"/>
        <xdr:cNvSpPr/>
      </xdr:nvSpPr>
      <xdr:spPr>
        <a:xfrm>
          <a:off x="6928200" y="336780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20</xdr:row>
      <xdr:rowOff>0</xdr:rowOff>
    </xdr:from>
    <xdr:to>
      <xdr:col>16</xdr:col>
      <xdr:colOff>372960</xdr:colOff>
      <xdr:row>21</xdr:row>
      <xdr:rowOff>14760</xdr:rowOff>
    </xdr:to>
    <xdr:sp>
      <xdr:nvSpPr>
        <xdr:cNvPr id="122" name="CustomShape 1"/>
        <xdr:cNvSpPr/>
      </xdr:nvSpPr>
      <xdr:spPr>
        <a:xfrm>
          <a:off x="6928200" y="336780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20</xdr:row>
      <xdr:rowOff>0</xdr:rowOff>
    </xdr:from>
    <xdr:to>
      <xdr:col>16</xdr:col>
      <xdr:colOff>372960</xdr:colOff>
      <xdr:row>21</xdr:row>
      <xdr:rowOff>14760</xdr:rowOff>
    </xdr:to>
    <xdr:sp>
      <xdr:nvSpPr>
        <xdr:cNvPr id="123" name="CustomShape 1"/>
        <xdr:cNvSpPr/>
      </xdr:nvSpPr>
      <xdr:spPr>
        <a:xfrm>
          <a:off x="6928200" y="336780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20</xdr:row>
      <xdr:rowOff>0</xdr:rowOff>
    </xdr:from>
    <xdr:to>
      <xdr:col>16</xdr:col>
      <xdr:colOff>372960</xdr:colOff>
      <xdr:row>21</xdr:row>
      <xdr:rowOff>14760</xdr:rowOff>
    </xdr:to>
    <xdr:sp>
      <xdr:nvSpPr>
        <xdr:cNvPr id="124" name="CustomShape 1"/>
        <xdr:cNvSpPr/>
      </xdr:nvSpPr>
      <xdr:spPr>
        <a:xfrm>
          <a:off x="6928200" y="336780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20</xdr:row>
      <xdr:rowOff>0</xdr:rowOff>
    </xdr:from>
    <xdr:to>
      <xdr:col>16</xdr:col>
      <xdr:colOff>372960</xdr:colOff>
      <xdr:row>21</xdr:row>
      <xdr:rowOff>14760</xdr:rowOff>
    </xdr:to>
    <xdr:sp>
      <xdr:nvSpPr>
        <xdr:cNvPr id="125" name="CustomShape 1"/>
        <xdr:cNvSpPr/>
      </xdr:nvSpPr>
      <xdr:spPr>
        <a:xfrm>
          <a:off x="6928200" y="336780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372960</xdr:colOff>
      <xdr:row>31</xdr:row>
      <xdr:rowOff>14760</xdr:rowOff>
    </xdr:to>
    <xdr:sp>
      <xdr:nvSpPr>
        <xdr:cNvPr id="126" name="CustomShape 1"/>
        <xdr:cNvSpPr/>
      </xdr:nvSpPr>
      <xdr:spPr>
        <a:xfrm>
          <a:off x="6928200" y="500616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372960</xdr:colOff>
      <xdr:row>31</xdr:row>
      <xdr:rowOff>14760</xdr:rowOff>
    </xdr:to>
    <xdr:sp>
      <xdr:nvSpPr>
        <xdr:cNvPr id="127" name="CustomShape 1"/>
        <xdr:cNvSpPr/>
      </xdr:nvSpPr>
      <xdr:spPr>
        <a:xfrm>
          <a:off x="6928200" y="500616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372960</xdr:colOff>
      <xdr:row>31</xdr:row>
      <xdr:rowOff>14760</xdr:rowOff>
    </xdr:to>
    <xdr:sp>
      <xdr:nvSpPr>
        <xdr:cNvPr id="128" name="CustomShape 1"/>
        <xdr:cNvSpPr/>
      </xdr:nvSpPr>
      <xdr:spPr>
        <a:xfrm>
          <a:off x="6928200" y="500616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372960</xdr:colOff>
      <xdr:row>31</xdr:row>
      <xdr:rowOff>14760</xdr:rowOff>
    </xdr:to>
    <xdr:sp>
      <xdr:nvSpPr>
        <xdr:cNvPr id="129" name="CustomShape 1"/>
        <xdr:cNvSpPr/>
      </xdr:nvSpPr>
      <xdr:spPr>
        <a:xfrm>
          <a:off x="6928200" y="500616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372960</xdr:colOff>
      <xdr:row>31</xdr:row>
      <xdr:rowOff>14760</xdr:rowOff>
    </xdr:to>
    <xdr:sp>
      <xdr:nvSpPr>
        <xdr:cNvPr id="130" name="CustomShape 1"/>
        <xdr:cNvSpPr/>
      </xdr:nvSpPr>
      <xdr:spPr>
        <a:xfrm>
          <a:off x="6928200" y="500616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372960</xdr:colOff>
      <xdr:row>31</xdr:row>
      <xdr:rowOff>14760</xdr:rowOff>
    </xdr:to>
    <xdr:sp>
      <xdr:nvSpPr>
        <xdr:cNvPr id="131" name="CustomShape 1"/>
        <xdr:cNvSpPr/>
      </xdr:nvSpPr>
      <xdr:spPr>
        <a:xfrm>
          <a:off x="6928200" y="500616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39</xdr:row>
      <xdr:rowOff>0</xdr:rowOff>
    </xdr:from>
    <xdr:to>
      <xdr:col>16</xdr:col>
      <xdr:colOff>372960</xdr:colOff>
      <xdr:row>40</xdr:row>
      <xdr:rowOff>14760</xdr:rowOff>
    </xdr:to>
    <xdr:sp>
      <xdr:nvSpPr>
        <xdr:cNvPr id="132" name="CustomShape 1"/>
        <xdr:cNvSpPr/>
      </xdr:nvSpPr>
      <xdr:spPr>
        <a:xfrm>
          <a:off x="6928200" y="646740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39</xdr:row>
      <xdr:rowOff>0</xdr:rowOff>
    </xdr:from>
    <xdr:to>
      <xdr:col>16</xdr:col>
      <xdr:colOff>372960</xdr:colOff>
      <xdr:row>40</xdr:row>
      <xdr:rowOff>14760</xdr:rowOff>
    </xdr:to>
    <xdr:sp>
      <xdr:nvSpPr>
        <xdr:cNvPr id="133" name="CustomShape 1"/>
        <xdr:cNvSpPr/>
      </xdr:nvSpPr>
      <xdr:spPr>
        <a:xfrm>
          <a:off x="6928200" y="646740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39</xdr:row>
      <xdr:rowOff>0</xdr:rowOff>
    </xdr:from>
    <xdr:to>
      <xdr:col>16</xdr:col>
      <xdr:colOff>372960</xdr:colOff>
      <xdr:row>40</xdr:row>
      <xdr:rowOff>14760</xdr:rowOff>
    </xdr:to>
    <xdr:sp>
      <xdr:nvSpPr>
        <xdr:cNvPr id="134" name="CustomShape 1"/>
        <xdr:cNvSpPr/>
      </xdr:nvSpPr>
      <xdr:spPr>
        <a:xfrm>
          <a:off x="6928200" y="646740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39</xdr:row>
      <xdr:rowOff>0</xdr:rowOff>
    </xdr:from>
    <xdr:to>
      <xdr:col>16</xdr:col>
      <xdr:colOff>372960</xdr:colOff>
      <xdr:row>40</xdr:row>
      <xdr:rowOff>14760</xdr:rowOff>
    </xdr:to>
    <xdr:sp>
      <xdr:nvSpPr>
        <xdr:cNvPr id="135" name="CustomShape 1"/>
        <xdr:cNvSpPr/>
      </xdr:nvSpPr>
      <xdr:spPr>
        <a:xfrm>
          <a:off x="6928200" y="646740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39</xdr:row>
      <xdr:rowOff>0</xdr:rowOff>
    </xdr:from>
    <xdr:to>
      <xdr:col>16</xdr:col>
      <xdr:colOff>372960</xdr:colOff>
      <xdr:row>40</xdr:row>
      <xdr:rowOff>14760</xdr:rowOff>
    </xdr:to>
    <xdr:sp>
      <xdr:nvSpPr>
        <xdr:cNvPr id="136" name="CustomShape 1"/>
        <xdr:cNvSpPr/>
      </xdr:nvSpPr>
      <xdr:spPr>
        <a:xfrm>
          <a:off x="6928200" y="646740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39</xdr:row>
      <xdr:rowOff>0</xdr:rowOff>
    </xdr:from>
    <xdr:to>
      <xdr:col>16</xdr:col>
      <xdr:colOff>372960</xdr:colOff>
      <xdr:row>40</xdr:row>
      <xdr:rowOff>14760</xdr:rowOff>
    </xdr:to>
    <xdr:sp>
      <xdr:nvSpPr>
        <xdr:cNvPr id="137" name="CustomShape 1"/>
        <xdr:cNvSpPr/>
      </xdr:nvSpPr>
      <xdr:spPr>
        <a:xfrm>
          <a:off x="6928200" y="646740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41</xdr:row>
      <xdr:rowOff>0</xdr:rowOff>
    </xdr:from>
    <xdr:to>
      <xdr:col>16</xdr:col>
      <xdr:colOff>372960</xdr:colOff>
      <xdr:row>41</xdr:row>
      <xdr:rowOff>214920</xdr:rowOff>
    </xdr:to>
    <xdr:sp>
      <xdr:nvSpPr>
        <xdr:cNvPr id="138" name="CustomShape 1"/>
        <xdr:cNvSpPr/>
      </xdr:nvSpPr>
      <xdr:spPr>
        <a:xfrm>
          <a:off x="6928200" y="669204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41</xdr:row>
      <xdr:rowOff>0</xdr:rowOff>
    </xdr:from>
    <xdr:to>
      <xdr:col>16</xdr:col>
      <xdr:colOff>372960</xdr:colOff>
      <xdr:row>41</xdr:row>
      <xdr:rowOff>214920</xdr:rowOff>
    </xdr:to>
    <xdr:sp>
      <xdr:nvSpPr>
        <xdr:cNvPr id="139" name="CustomShape 1"/>
        <xdr:cNvSpPr/>
      </xdr:nvSpPr>
      <xdr:spPr>
        <a:xfrm>
          <a:off x="6928200" y="669204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41</xdr:row>
      <xdr:rowOff>0</xdr:rowOff>
    </xdr:from>
    <xdr:to>
      <xdr:col>16</xdr:col>
      <xdr:colOff>372960</xdr:colOff>
      <xdr:row>41</xdr:row>
      <xdr:rowOff>214920</xdr:rowOff>
    </xdr:to>
    <xdr:sp>
      <xdr:nvSpPr>
        <xdr:cNvPr id="140" name="CustomShape 1"/>
        <xdr:cNvSpPr/>
      </xdr:nvSpPr>
      <xdr:spPr>
        <a:xfrm>
          <a:off x="6928200" y="669204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41</xdr:row>
      <xdr:rowOff>0</xdr:rowOff>
    </xdr:from>
    <xdr:to>
      <xdr:col>16</xdr:col>
      <xdr:colOff>372960</xdr:colOff>
      <xdr:row>41</xdr:row>
      <xdr:rowOff>214920</xdr:rowOff>
    </xdr:to>
    <xdr:sp>
      <xdr:nvSpPr>
        <xdr:cNvPr id="141" name="CustomShape 1"/>
        <xdr:cNvSpPr/>
      </xdr:nvSpPr>
      <xdr:spPr>
        <a:xfrm>
          <a:off x="6928200" y="669204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41</xdr:row>
      <xdr:rowOff>0</xdr:rowOff>
    </xdr:from>
    <xdr:to>
      <xdr:col>16</xdr:col>
      <xdr:colOff>372960</xdr:colOff>
      <xdr:row>41</xdr:row>
      <xdr:rowOff>214920</xdr:rowOff>
    </xdr:to>
    <xdr:sp>
      <xdr:nvSpPr>
        <xdr:cNvPr id="142" name="CustomShape 1"/>
        <xdr:cNvSpPr/>
      </xdr:nvSpPr>
      <xdr:spPr>
        <a:xfrm>
          <a:off x="6928200" y="669204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41</xdr:row>
      <xdr:rowOff>0</xdr:rowOff>
    </xdr:from>
    <xdr:to>
      <xdr:col>16</xdr:col>
      <xdr:colOff>372960</xdr:colOff>
      <xdr:row>41</xdr:row>
      <xdr:rowOff>214920</xdr:rowOff>
    </xdr:to>
    <xdr:sp>
      <xdr:nvSpPr>
        <xdr:cNvPr id="143" name="CustomShape 1"/>
        <xdr:cNvSpPr/>
      </xdr:nvSpPr>
      <xdr:spPr>
        <a:xfrm>
          <a:off x="6928200" y="669204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16</xdr:col>
      <xdr:colOff>0</xdr:colOff>
      <xdr:row>3</xdr:row>
      <xdr:rowOff>0</xdr:rowOff>
    </xdr:from>
    <xdr:to>
      <xdr:col>16</xdr:col>
      <xdr:colOff>372960</xdr:colOff>
      <xdr:row>4</xdr:row>
      <xdr:rowOff>14760</xdr:rowOff>
    </xdr:to>
    <xdr:sp>
      <xdr:nvSpPr>
        <xdr:cNvPr id="144" name="CustomShape 1"/>
        <xdr:cNvSpPr/>
      </xdr:nvSpPr>
      <xdr:spPr>
        <a:xfrm>
          <a:off x="7962840" y="59976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372960</xdr:colOff>
      <xdr:row>4</xdr:row>
      <xdr:rowOff>14760</xdr:rowOff>
    </xdr:to>
    <xdr:sp>
      <xdr:nvSpPr>
        <xdr:cNvPr id="145" name="CustomShape 1"/>
        <xdr:cNvSpPr/>
      </xdr:nvSpPr>
      <xdr:spPr>
        <a:xfrm>
          <a:off x="7962840" y="59976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372960</xdr:colOff>
      <xdr:row>4</xdr:row>
      <xdr:rowOff>14760</xdr:rowOff>
    </xdr:to>
    <xdr:sp>
      <xdr:nvSpPr>
        <xdr:cNvPr id="146" name="CustomShape 1"/>
        <xdr:cNvSpPr/>
      </xdr:nvSpPr>
      <xdr:spPr>
        <a:xfrm>
          <a:off x="7962840" y="59976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372960</xdr:colOff>
      <xdr:row>4</xdr:row>
      <xdr:rowOff>14760</xdr:rowOff>
    </xdr:to>
    <xdr:sp>
      <xdr:nvSpPr>
        <xdr:cNvPr id="147" name="CustomShape 1"/>
        <xdr:cNvSpPr/>
      </xdr:nvSpPr>
      <xdr:spPr>
        <a:xfrm>
          <a:off x="7962840" y="59976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372960</xdr:colOff>
      <xdr:row>4</xdr:row>
      <xdr:rowOff>14760</xdr:rowOff>
    </xdr:to>
    <xdr:sp>
      <xdr:nvSpPr>
        <xdr:cNvPr id="148" name="CustomShape 1"/>
        <xdr:cNvSpPr/>
      </xdr:nvSpPr>
      <xdr:spPr>
        <a:xfrm>
          <a:off x="7962840" y="59976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372960</xdr:colOff>
      <xdr:row>4</xdr:row>
      <xdr:rowOff>14760</xdr:rowOff>
    </xdr:to>
    <xdr:sp>
      <xdr:nvSpPr>
        <xdr:cNvPr id="149" name="CustomShape 1"/>
        <xdr:cNvSpPr/>
      </xdr:nvSpPr>
      <xdr:spPr>
        <a:xfrm>
          <a:off x="7962840" y="599760"/>
          <a:ext cx="372960" cy="2149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50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51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52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53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54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55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56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57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58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59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60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61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62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63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64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65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66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67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68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69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70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71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72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73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74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75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76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77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78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79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80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81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82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83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84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85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86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87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88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89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90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91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92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93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94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95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96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97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98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199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00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01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02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03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04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05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06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07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08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09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10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11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12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13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14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15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16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17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18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19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20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21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22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23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24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25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26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27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28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29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30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31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32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33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34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35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36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37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38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39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40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41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42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43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44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45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46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47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48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16</xdr:col>
      <xdr:colOff>372960</xdr:colOff>
      <xdr:row>15</xdr:row>
      <xdr:rowOff>16920</xdr:rowOff>
    </xdr:to>
    <xdr:sp>
      <xdr:nvSpPr>
        <xdr:cNvPr id="249" name="CustomShape 1"/>
        <xdr:cNvSpPr/>
      </xdr:nvSpPr>
      <xdr:spPr>
        <a:xfrm>
          <a:off x="7962840" y="2436480"/>
          <a:ext cx="372960" cy="194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21</xdr:row>
      <xdr:rowOff>57240</xdr:rowOff>
    </xdr:from>
    <xdr:to>
      <xdr:col>16</xdr:col>
      <xdr:colOff>372960</xdr:colOff>
      <xdr:row>22</xdr:row>
      <xdr:rowOff>74160</xdr:rowOff>
    </xdr:to>
    <xdr:sp>
      <xdr:nvSpPr>
        <xdr:cNvPr id="250" name="CustomShape 1"/>
        <xdr:cNvSpPr/>
      </xdr:nvSpPr>
      <xdr:spPr>
        <a:xfrm>
          <a:off x="7962840" y="3733560"/>
          <a:ext cx="372960" cy="1944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85680</xdr:colOff>
      <xdr:row>0</xdr:row>
      <xdr:rowOff>162000</xdr:rowOff>
    </xdr:from>
    <xdr:to>
      <xdr:col>16</xdr:col>
      <xdr:colOff>474120</xdr:colOff>
      <xdr:row>3</xdr:row>
      <xdr:rowOff>128880</xdr:rowOff>
    </xdr:to>
    <xdr:pic>
      <xdr:nvPicPr>
        <xdr:cNvPr id="251" name="Paveikslėlis 144" descr=""/>
        <xdr:cNvPicPr/>
      </xdr:nvPicPr>
      <xdr:blipFill>
        <a:blip r:embed="rId1"/>
        <a:stretch/>
      </xdr:blipFill>
      <xdr:spPr>
        <a:xfrm>
          <a:off x="8048520" y="162000"/>
          <a:ext cx="388440" cy="5666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16</xdr:col>
      <xdr:colOff>0</xdr:colOff>
      <xdr:row>16</xdr:row>
      <xdr:rowOff>0</xdr:rowOff>
    </xdr:from>
    <xdr:to>
      <xdr:col>16</xdr:col>
      <xdr:colOff>372960</xdr:colOff>
      <xdr:row>17</xdr:row>
      <xdr:rowOff>14760</xdr:rowOff>
    </xdr:to>
    <xdr:sp>
      <xdr:nvSpPr>
        <xdr:cNvPr id="252" name="CustomShape 1"/>
        <xdr:cNvSpPr/>
      </xdr:nvSpPr>
      <xdr:spPr>
        <a:xfrm>
          <a:off x="7962840" y="27907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16</xdr:row>
      <xdr:rowOff>0</xdr:rowOff>
    </xdr:from>
    <xdr:to>
      <xdr:col>16</xdr:col>
      <xdr:colOff>372960</xdr:colOff>
      <xdr:row>17</xdr:row>
      <xdr:rowOff>14760</xdr:rowOff>
    </xdr:to>
    <xdr:sp>
      <xdr:nvSpPr>
        <xdr:cNvPr id="253" name="CustomShape 1"/>
        <xdr:cNvSpPr/>
      </xdr:nvSpPr>
      <xdr:spPr>
        <a:xfrm>
          <a:off x="7962840" y="27907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16</xdr:row>
      <xdr:rowOff>0</xdr:rowOff>
    </xdr:from>
    <xdr:to>
      <xdr:col>16</xdr:col>
      <xdr:colOff>372960</xdr:colOff>
      <xdr:row>17</xdr:row>
      <xdr:rowOff>14760</xdr:rowOff>
    </xdr:to>
    <xdr:sp>
      <xdr:nvSpPr>
        <xdr:cNvPr id="254" name="CustomShape 1"/>
        <xdr:cNvSpPr/>
      </xdr:nvSpPr>
      <xdr:spPr>
        <a:xfrm>
          <a:off x="7962840" y="27907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16</xdr:row>
      <xdr:rowOff>0</xdr:rowOff>
    </xdr:from>
    <xdr:to>
      <xdr:col>16</xdr:col>
      <xdr:colOff>372960</xdr:colOff>
      <xdr:row>17</xdr:row>
      <xdr:rowOff>14760</xdr:rowOff>
    </xdr:to>
    <xdr:sp>
      <xdr:nvSpPr>
        <xdr:cNvPr id="255" name="CustomShape 1"/>
        <xdr:cNvSpPr/>
      </xdr:nvSpPr>
      <xdr:spPr>
        <a:xfrm>
          <a:off x="7962840" y="27907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16</xdr:row>
      <xdr:rowOff>0</xdr:rowOff>
    </xdr:from>
    <xdr:to>
      <xdr:col>16</xdr:col>
      <xdr:colOff>372960</xdr:colOff>
      <xdr:row>17</xdr:row>
      <xdr:rowOff>14760</xdr:rowOff>
    </xdr:to>
    <xdr:sp>
      <xdr:nvSpPr>
        <xdr:cNvPr id="256" name="CustomShape 1"/>
        <xdr:cNvSpPr/>
      </xdr:nvSpPr>
      <xdr:spPr>
        <a:xfrm>
          <a:off x="7962840" y="27907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16</xdr:row>
      <xdr:rowOff>0</xdr:rowOff>
    </xdr:from>
    <xdr:to>
      <xdr:col>16</xdr:col>
      <xdr:colOff>372960</xdr:colOff>
      <xdr:row>17</xdr:row>
      <xdr:rowOff>14760</xdr:rowOff>
    </xdr:to>
    <xdr:sp>
      <xdr:nvSpPr>
        <xdr:cNvPr id="257" name="CustomShape 1"/>
        <xdr:cNvSpPr/>
      </xdr:nvSpPr>
      <xdr:spPr>
        <a:xfrm>
          <a:off x="7962840" y="27907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372960</xdr:colOff>
      <xdr:row>30</xdr:row>
      <xdr:rowOff>14760</xdr:rowOff>
    </xdr:to>
    <xdr:sp>
      <xdr:nvSpPr>
        <xdr:cNvPr id="258" name="CustomShape 1"/>
        <xdr:cNvSpPr/>
      </xdr:nvSpPr>
      <xdr:spPr>
        <a:xfrm>
          <a:off x="7962840" y="5093640"/>
          <a:ext cx="372960" cy="1922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372960</xdr:colOff>
      <xdr:row>30</xdr:row>
      <xdr:rowOff>14760</xdr:rowOff>
    </xdr:to>
    <xdr:sp>
      <xdr:nvSpPr>
        <xdr:cNvPr id="259" name="CustomShape 1"/>
        <xdr:cNvSpPr/>
      </xdr:nvSpPr>
      <xdr:spPr>
        <a:xfrm>
          <a:off x="7962840" y="5093640"/>
          <a:ext cx="372960" cy="1922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372960</xdr:colOff>
      <xdr:row>30</xdr:row>
      <xdr:rowOff>14760</xdr:rowOff>
    </xdr:to>
    <xdr:sp>
      <xdr:nvSpPr>
        <xdr:cNvPr id="260" name="CustomShape 1"/>
        <xdr:cNvSpPr/>
      </xdr:nvSpPr>
      <xdr:spPr>
        <a:xfrm>
          <a:off x="7962840" y="5093640"/>
          <a:ext cx="372960" cy="1922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372960</xdr:colOff>
      <xdr:row>30</xdr:row>
      <xdr:rowOff>14760</xdr:rowOff>
    </xdr:to>
    <xdr:sp>
      <xdr:nvSpPr>
        <xdr:cNvPr id="261" name="CustomShape 1"/>
        <xdr:cNvSpPr/>
      </xdr:nvSpPr>
      <xdr:spPr>
        <a:xfrm>
          <a:off x="7962840" y="5093640"/>
          <a:ext cx="372960" cy="1922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372960</xdr:colOff>
      <xdr:row>30</xdr:row>
      <xdr:rowOff>14760</xdr:rowOff>
    </xdr:to>
    <xdr:sp>
      <xdr:nvSpPr>
        <xdr:cNvPr id="262" name="CustomShape 1"/>
        <xdr:cNvSpPr/>
      </xdr:nvSpPr>
      <xdr:spPr>
        <a:xfrm>
          <a:off x="7962840" y="5093640"/>
          <a:ext cx="372960" cy="1922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372960</xdr:colOff>
      <xdr:row>30</xdr:row>
      <xdr:rowOff>14760</xdr:rowOff>
    </xdr:to>
    <xdr:sp>
      <xdr:nvSpPr>
        <xdr:cNvPr id="263" name="CustomShape 1"/>
        <xdr:cNvSpPr/>
      </xdr:nvSpPr>
      <xdr:spPr>
        <a:xfrm>
          <a:off x="7962840" y="5093640"/>
          <a:ext cx="372960" cy="1922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23</xdr:row>
      <xdr:rowOff>0</xdr:rowOff>
    </xdr:from>
    <xdr:to>
      <xdr:col>16</xdr:col>
      <xdr:colOff>372960</xdr:colOff>
      <xdr:row>24</xdr:row>
      <xdr:rowOff>14760</xdr:rowOff>
    </xdr:to>
    <xdr:sp>
      <xdr:nvSpPr>
        <xdr:cNvPr id="264" name="CustomShape 1"/>
        <xdr:cNvSpPr/>
      </xdr:nvSpPr>
      <xdr:spPr>
        <a:xfrm>
          <a:off x="7962840" y="40309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23</xdr:row>
      <xdr:rowOff>0</xdr:rowOff>
    </xdr:from>
    <xdr:to>
      <xdr:col>16</xdr:col>
      <xdr:colOff>372960</xdr:colOff>
      <xdr:row>24</xdr:row>
      <xdr:rowOff>14760</xdr:rowOff>
    </xdr:to>
    <xdr:sp>
      <xdr:nvSpPr>
        <xdr:cNvPr id="265" name="CustomShape 1"/>
        <xdr:cNvSpPr/>
      </xdr:nvSpPr>
      <xdr:spPr>
        <a:xfrm>
          <a:off x="7962840" y="40309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23</xdr:row>
      <xdr:rowOff>0</xdr:rowOff>
    </xdr:from>
    <xdr:to>
      <xdr:col>16</xdr:col>
      <xdr:colOff>372960</xdr:colOff>
      <xdr:row>24</xdr:row>
      <xdr:rowOff>14760</xdr:rowOff>
    </xdr:to>
    <xdr:sp>
      <xdr:nvSpPr>
        <xdr:cNvPr id="266" name="CustomShape 1"/>
        <xdr:cNvSpPr/>
      </xdr:nvSpPr>
      <xdr:spPr>
        <a:xfrm>
          <a:off x="7962840" y="40309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23</xdr:row>
      <xdr:rowOff>0</xdr:rowOff>
    </xdr:from>
    <xdr:to>
      <xdr:col>16</xdr:col>
      <xdr:colOff>372960</xdr:colOff>
      <xdr:row>24</xdr:row>
      <xdr:rowOff>14760</xdr:rowOff>
    </xdr:to>
    <xdr:sp>
      <xdr:nvSpPr>
        <xdr:cNvPr id="267" name="CustomShape 1"/>
        <xdr:cNvSpPr/>
      </xdr:nvSpPr>
      <xdr:spPr>
        <a:xfrm>
          <a:off x="7962840" y="40309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23</xdr:row>
      <xdr:rowOff>0</xdr:rowOff>
    </xdr:from>
    <xdr:to>
      <xdr:col>16</xdr:col>
      <xdr:colOff>372960</xdr:colOff>
      <xdr:row>24</xdr:row>
      <xdr:rowOff>14760</xdr:rowOff>
    </xdr:to>
    <xdr:sp>
      <xdr:nvSpPr>
        <xdr:cNvPr id="268" name="CustomShape 1"/>
        <xdr:cNvSpPr/>
      </xdr:nvSpPr>
      <xdr:spPr>
        <a:xfrm>
          <a:off x="7962840" y="40309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23</xdr:row>
      <xdr:rowOff>0</xdr:rowOff>
    </xdr:from>
    <xdr:to>
      <xdr:col>16</xdr:col>
      <xdr:colOff>372960</xdr:colOff>
      <xdr:row>24</xdr:row>
      <xdr:rowOff>14760</xdr:rowOff>
    </xdr:to>
    <xdr:sp>
      <xdr:nvSpPr>
        <xdr:cNvPr id="269" name="CustomShape 1"/>
        <xdr:cNvSpPr/>
      </xdr:nvSpPr>
      <xdr:spPr>
        <a:xfrm>
          <a:off x="7962840" y="40309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372960</xdr:colOff>
      <xdr:row>29</xdr:row>
      <xdr:rowOff>14760</xdr:rowOff>
    </xdr:to>
    <xdr:sp>
      <xdr:nvSpPr>
        <xdr:cNvPr id="270" name="CustomShape 1"/>
        <xdr:cNvSpPr/>
      </xdr:nvSpPr>
      <xdr:spPr>
        <a:xfrm>
          <a:off x="7962840" y="49165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372960</xdr:colOff>
      <xdr:row>29</xdr:row>
      <xdr:rowOff>14760</xdr:rowOff>
    </xdr:to>
    <xdr:sp>
      <xdr:nvSpPr>
        <xdr:cNvPr id="271" name="CustomShape 1"/>
        <xdr:cNvSpPr/>
      </xdr:nvSpPr>
      <xdr:spPr>
        <a:xfrm>
          <a:off x="7962840" y="49165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372960</xdr:colOff>
      <xdr:row>29</xdr:row>
      <xdr:rowOff>14760</xdr:rowOff>
    </xdr:to>
    <xdr:sp>
      <xdr:nvSpPr>
        <xdr:cNvPr id="272" name="CustomShape 1"/>
        <xdr:cNvSpPr/>
      </xdr:nvSpPr>
      <xdr:spPr>
        <a:xfrm>
          <a:off x="7962840" y="49165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372960</xdr:colOff>
      <xdr:row>29</xdr:row>
      <xdr:rowOff>14760</xdr:rowOff>
    </xdr:to>
    <xdr:sp>
      <xdr:nvSpPr>
        <xdr:cNvPr id="273" name="CustomShape 1"/>
        <xdr:cNvSpPr/>
      </xdr:nvSpPr>
      <xdr:spPr>
        <a:xfrm>
          <a:off x="7962840" y="49165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372960</xdr:colOff>
      <xdr:row>29</xdr:row>
      <xdr:rowOff>14760</xdr:rowOff>
    </xdr:to>
    <xdr:sp>
      <xdr:nvSpPr>
        <xdr:cNvPr id="274" name="CustomShape 1"/>
        <xdr:cNvSpPr/>
      </xdr:nvSpPr>
      <xdr:spPr>
        <a:xfrm>
          <a:off x="7962840" y="49165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372960</xdr:colOff>
      <xdr:row>29</xdr:row>
      <xdr:rowOff>14760</xdr:rowOff>
    </xdr:to>
    <xdr:sp>
      <xdr:nvSpPr>
        <xdr:cNvPr id="275" name="CustomShape 1"/>
        <xdr:cNvSpPr/>
      </xdr:nvSpPr>
      <xdr:spPr>
        <a:xfrm>
          <a:off x="7962840" y="4916520"/>
          <a:ext cx="372960" cy="191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372960</xdr:colOff>
      <xdr:row>27</xdr:row>
      <xdr:rowOff>43560</xdr:rowOff>
    </xdr:to>
    <xdr:sp>
      <xdr:nvSpPr>
        <xdr:cNvPr id="276" name="CustomShape 1"/>
        <xdr:cNvSpPr/>
      </xdr:nvSpPr>
      <xdr:spPr>
        <a:xfrm>
          <a:off x="7962840" y="4562280"/>
          <a:ext cx="372960" cy="2206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372960</xdr:colOff>
      <xdr:row>27</xdr:row>
      <xdr:rowOff>43560</xdr:rowOff>
    </xdr:to>
    <xdr:sp>
      <xdr:nvSpPr>
        <xdr:cNvPr id="277" name="CustomShape 1"/>
        <xdr:cNvSpPr/>
      </xdr:nvSpPr>
      <xdr:spPr>
        <a:xfrm>
          <a:off x="7962840" y="4562280"/>
          <a:ext cx="372960" cy="2206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372960</xdr:colOff>
      <xdr:row>27</xdr:row>
      <xdr:rowOff>43560</xdr:rowOff>
    </xdr:to>
    <xdr:sp>
      <xdr:nvSpPr>
        <xdr:cNvPr id="278" name="CustomShape 1"/>
        <xdr:cNvSpPr/>
      </xdr:nvSpPr>
      <xdr:spPr>
        <a:xfrm>
          <a:off x="7962840" y="4562280"/>
          <a:ext cx="372960" cy="2206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372960</xdr:colOff>
      <xdr:row>27</xdr:row>
      <xdr:rowOff>43560</xdr:rowOff>
    </xdr:to>
    <xdr:sp>
      <xdr:nvSpPr>
        <xdr:cNvPr id="279" name="CustomShape 1"/>
        <xdr:cNvSpPr/>
      </xdr:nvSpPr>
      <xdr:spPr>
        <a:xfrm>
          <a:off x="7962840" y="4562280"/>
          <a:ext cx="372960" cy="2206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372960</xdr:colOff>
      <xdr:row>27</xdr:row>
      <xdr:rowOff>43560</xdr:rowOff>
    </xdr:to>
    <xdr:sp>
      <xdr:nvSpPr>
        <xdr:cNvPr id="280" name="CustomShape 1"/>
        <xdr:cNvSpPr/>
      </xdr:nvSpPr>
      <xdr:spPr>
        <a:xfrm>
          <a:off x="7962840" y="4562280"/>
          <a:ext cx="372960" cy="2206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372960</xdr:colOff>
      <xdr:row>27</xdr:row>
      <xdr:rowOff>43560</xdr:rowOff>
    </xdr:to>
    <xdr:sp>
      <xdr:nvSpPr>
        <xdr:cNvPr id="281" name="CustomShape 1"/>
        <xdr:cNvSpPr/>
      </xdr:nvSpPr>
      <xdr:spPr>
        <a:xfrm>
          <a:off x="7962840" y="4562280"/>
          <a:ext cx="372960" cy="2206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142920</xdr:colOff>
      <xdr:row>0</xdr:row>
      <xdr:rowOff>142920</xdr:rowOff>
    </xdr:from>
    <xdr:to>
      <xdr:col>12</xdr:col>
      <xdr:colOff>531360</xdr:colOff>
      <xdr:row>3</xdr:row>
      <xdr:rowOff>100440</xdr:rowOff>
    </xdr:to>
    <xdr:pic>
      <xdr:nvPicPr>
        <xdr:cNvPr id="282" name="Paveikslėlis 1" descr=""/>
        <xdr:cNvPicPr/>
      </xdr:nvPicPr>
      <xdr:blipFill>
        <a:blip r:embed="rId1"/>
        <a:stretch/>
      </xdr:blipFill>
      <xdr:spPr>
        <a:xfrm>
          <a:off x="6240600" y="142920"/>
          <a:ext cx="38844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142920</xdr:colOff>
      <xdr:row>0</xdr:row>
      <xdr:rowOff>142920</xdr:rowOff>
    </xdr:from>
    <xdr:to>
      <xdr:col>12</xdr:col>
      <xdr:colOff>531360</xdr:colOff>
      <xdr:row>3</xdr:row>
      <xdr:rowOff>100440</xdr:rowOff>
    </xdr:to>
    <xdr:pic>
      <xdr:nvPicPr>
        <xdr:cNvPr id="283" name="Paveikslėlis 1" descr=""/>
        <xdr:cNvPicPr/>
      </xdr:nvPicPr>
      <xdr:blipFill>
        <a:blip r:embed="rId1"/>
        <a:stretch/>
      </xdr:blipFill>
      <xdr:spPr>
        <a:xfrm>
          <a:off x="6240600" y="142920"/>
          <a:ext cx="38844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171360</xdr:colOff>
      <xdr:row>0</xdr:row>
      <xdr:rowOff>104760</xdr:rowOff>
    </xdr:from>
    <xdr:to>
      <xdr:col>12</xdr:col>
      <xdr:colOff>559800</xdr:colOff>
      <xdr:row>3</xdr:row>
      <xdr:rowOff>52560</xdr:rowOff>
    </xdr:to>
    <xdr:pic>
      <xdr:nvPicPr>
        <xdr:cNvPr id="284" name="Paveikslėlis 2" descr=""/>
        <xdr:cNvPicPr/>
      </xdr:nvPicPr>
      <xdr:blipFill>
        <a:blip r:embed="rId1"/>
        <a:stretch/>
      </xdr:blipFill>
      <xdr:spPr>
        <a:xfrm>
          <a:off x="6880680" y="104760"/>
          <a:ext cx="388440" cy="5666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171360</xdr:colOff>
      <xdr:row>0</xdr:row>
      <xdr:rowOff>104760</xdr:rowOff>
    </xdr:from>
    <xdr:to>
      <xdr:col>12</xdr:col>
      <xdr:colOff>559800</xdr:colOff>
      <xdr:row>3</xdr:row>
      <xdr:rowOff>52560</xdr:rowOff>
    </xdr:to>
    <xdr:pic>
      <xdr:nvPicPr>
        <xdr:cNvPr id="285" name="Paveikslėlis 2" descr=""/>
        <xdr:cNvPicPr/>
      </xdr:nvPicPr>
      <xdr:blipFill>
        <a:blip r:embed="rId1"/>
        <a:stretch/>
      </xdr:blipFill>
      <xdr:spPr>
        <a:xfrm>
          <a:off x="6880680" y="104760"/>
          <a:ext cx="388440" cy="5666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181080</xdr:colOff>
      <xdr:row>0</xdr:row>
      <xdr:rowOff>85680</xdr:rowOff>
    </xdr:from>
    <xdr:to>
      <xdr:col>11</xdr:col>
      <xdr:colOff>569520</xdr:colOff>
      <xdr:row>3</xdr:row>
      <xdr:rowOff>24120</xdr:rowOff>
    </xdr:to>
    <xdr:pic>
      <xdr:nvPicPr>
        <xdr:cNvPr id="286" name="Paveikslėlis 2" descr=""/>
        <xdr:cNvPicPr/>
      </xdr:nvPicPr>
      <xdr:blipFill>
        <a:blip r:embed="rId1"/>
        <a:stretch/>
      </xdr:blipFill>
      <xdr:spPr>
        <a:xfrm>
          <a:off x="7211520" y="85680"/>
          <a:ext cx="38844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181080</xdr:colOff>
      <xdr:row>0</xdr:row>
      <xdr:rowOff>85680</xdr:rowOff>
    </xdr:from>
    <xdr:to>
      <xdr:col>11</xdr:col>
      <xdr:colOff>569520</xdr:colOff>
      <xdr:row>3</xdr:row>
      <xdr:rowOff>24120</xdr:rowOff>
    </xdr:to>
    <xdr:pic>
      <xdr:nvPicPr>
        <xdr:cNvPr id="287" name="Paveikslėlis 2" descr=""/>
        <xdr:cNvPicPr/>
      </xdr:nvPicPr>
      <xdr:blipFill>
        <a:blip r:embed="rId1"/>
        <a:stretch/>
      </xdr:blipFill>
      <xdr:spPr>
        <a:xfrm>
          <a:off x="7211520" y="85680"/>
          <a:ext cx="38844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200160</xdr:colOff>
      <xdr:row>0</xdr:row>
      <xdr:rowOff>190440</xdr:rowOff>
    </xdr:from>
    <xdr:to>
      <xdr:col>11</xdr:col>
      <xdr:colOff>588600</xdr:colOff>
      <xdr:row>3</xdr:row>
      <xdr:rowOff>109800</xdr:rowOff>
    </xdr:to>
    <xdr:pic>
      <xdr:nvPicPr>
        <xdr:cNvPr id="288" name="Paveikslėlis 2" descr=""/>
        <xdr:cNvPicPr/>
      </xdr:nvPicPr>
      <xdr:blipFill>
        <a:blip r:embed="rId1"/>
        <a:stretch/>
      </xdr:blipFill>
      <xdr:spPr>
        <a:xfrm>
          <a:off x="7167960" y="190440"/>
          <a:ext cx="38844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200160</xdr:colOff>
      <xdr:row>0</xdr:row>
      <xdr:rowOff>190440</xdr:rowOff>
    </xdr:from>
    <xdr:to>
      <xdr:col>11</xdr:col>
      <xdr:colOff>588600</xdr:colOff>
      <xdr:row>3</xdr:row>
      <xdr:rowOff>109800</xdr:rowOff>
    </xdr:to>
    <xdr:pic>
      <xdr:nvPicPr>
        <xdr:cNvPr id="289" name="Paveikslėlis 2" descr=""/>
        <xdr:cNvPicPr/>
      </xdr:nvPicPr>
      <xdr:blipFill>
        <a:blip r:embed="rId1"/>
        <a:stretch/>
      </xdr:blipFill>
      <xdr:spPr>
        <a:xfrm>
          <a:off x="7167960" y="190440"/>
          <a:ext cx="38844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13</xdr:col>
      <xdr:colOff>0</xdr:colOff>
      <xdr:row>10</xdr:row>
      <xdr:rowOff>0</xdr:rowOff>
    </xdr:from>
    <xdr:to>
      <xdr:col>14</xdr:col>
      <xdr:colOff>182520</xdr:colOff>
      <xdr:row>11</xdr:row>
      <xdr:rowOff>159840</xdr:rowOff>
    </xdr:to>
    <xdr:sp>
      <xdr:nvSpPr>
        <xdr:cNvPr id="290" name="CustomShape 1"/>
        <xdr:cNvSpPr/>
      </xdr:nvSpPr>
      <xdr:spPr>
        <a:xfrm>
          <a:off x="8638920" y="1739160"/>
          <a:ext cx="825120" cy="33696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13</xdr:col>
      <xdr:colOff>0</xdr:colOff>
      <xdr:row>10</xdr:row>
      <xdr:rowOff>0</xdr:rowOff>
    </xdr:from>
    <xdr:to>
      <xdr:col>14</xdr:col>
      <xdr:colOff>182520</xdr:colOff>
      <xdr:row>11</xdr:row>
      <xdr:rowOff>151920</xdr:rowOff>
    </xdr:to>
    <xdr:sp>
      <xdr:nvSpPr>
        <xdr:cNvPr id="291" name="CustomShape 1"/>
        <xdr:cNvSpPr/>
      </xdr:nvSpPr>
      <xdr:spPr>
        <a:xfrm>
          <a:off x="8638920" y="1739160"/>
          <a:ext cx="825120" cy="329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13</xdr:col>
      <xdr:colOff>0</xdr:colOff>
      <xdr:row>10</xdr:row>
      <xdr:rowOff>0</xdr:rowOff>
    </xdr:from>
    <xdr:to>
      <xdr:col>14</xdr:col>
      <xdr:colOff>182520</xdr:colOff>
      <xdr:row>11</xdr:row>
      <xdr:rowOff>159840</xdr:rowOff>
    </xdr:to>
    <xdr:sp>
      <xdr:nvSpPr>
        <xdr:cNvPr id="292" name="CustomShape 1"/>
        <xdr:cNvSpPr/>
      </xdr:nvSpPr>
      <xdr:spPr>
        <a:xfrm>
          <a:off x="8638920" y="1739160"/>
          <a:ext cx="825120" cy="33696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13</xdr:col>
      <xdr:colOff>0</xdr:colOff>
      <xdr:row>10</xdr:row>
      <xdr:rowOff>0</xdr:rowOff>
    </xdr:from>
    <xdr:to>
      <xdr:col>14</xdr:col>
      <xdr:colOff>182520</xdr:colOff>
      <xdr:row>11</xdr:row>
      <xdr:rowOff>151920</xdr:rowOff>
    </xdr:to>
    <xdr:sp>
      <xdr:nvSpPr>
        <xdr:cNvPr id="293" name="CustomShape 1"/>
        <xdr:cNvSpPr/>
      </xdr:nvSpPr>
      <xdr:spPr>
        <a:xfrm>
          <a:off x="8638920" y="1739160"/>
          <a:ext cx="825120" cy="3290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11</xdr:col>
      <xdr:colOff>171360</xdr:colOff>
      <xdr:row>0</xdr:row>
      <xdr:rowOff>104760</xdr:rowOff>
    </xdr:from>
    <xdr:to>
      <xdr:col>11</xdr:col>
      <xdr:colOff>559800</xdr:colOff>
      <xdr:row>3</xdr:row>
      <xdr:rowOff>62280</xdr:rowOff>
    </xdr:to>
    <xdr:pic>
      <xdr:nvPicPr>
        <xdr:cNvPr id="294" name="Paveikslėlis 6" descr=""/>
        <xdr:cNvPicPr/>
      </xdr:nvPicPr>
      <xdr:blipFill>
        <a:blip r:embed="rId1"/>
        <a:stretch/>
      </xdr:blipFill>
      <xdr:spPr>
        <a:xfrm>
          <a:off x="7116840" y="104760"/>
          <a:ext cx="38844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276120</xdr:colOff>
      <xdr:row>0</xdr:row>
      <xdr:rowOff>162000</xdr:rowOff>
    </xdr:from>
    <xdr:to>
      <xdr:col>11</xdr:col>
      <xdr:colOff>664560</xdr:colOff>
      <xdr:row>3</xdr:row>
      <xdr:rowOff>109800</xdr:rowOff>
    </xdr:to>
    <xdr:pic>
      <xdr:nvPicPr>
        <xdr:cNvPr id="295" name="Paveikslėlis 2" descr=""/>
        <xdr:cNvPicPr/>
      </xdr:nvPicPr>
      <xdr:blipFill>
        <a:blip r:embed="rId1"/>
        <a:stretch/>
      </xdr:blipFill>
      <xdr:spPr>
        <a:xfrm>
          <a:off x="6953760" y="162000"/>
          <a:ext cx="388440" cy="5666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162000</xdr:colOff>
      <xdr:row>0</xdr:row>
      <xdr:rowOff>152280</xdr:rowOff>
    </xdr:from>
    <xdr:to>
      <xdr:col>11</xdr:col>
      <xdr:colOff>550440</xdr:colOff>
      <xdr:row>3</xdr:row>
      <xdr:rowOff>5040</xdr:rowOff>
    </xdr:to>
    <xdr:pic>
      <xdr:nvPicPr>
        <xdr:cNvPr id="296" name="Paveikslėlis 2" descr=""/>
        <xdr:cNvPicPr/>
      </xdr:nvPicPr>
      <xdr:blipFill>
        <a:blip r:embed="rId1"/>
        <a:stretch/>
      </xdr:blipFill>
      <xdr:spPr>
        <a:xfrm>
          <a:off x="6730920" y="152280"/>
          <a:ext cx="388440" cy="5727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85680</xdr:colOff>
      <xdr:row>0</xdr:row>
      <xdr:rowOff>133200</xdr:rowOff>
    </xdr:from>
    <xdr:to>
      <xdr:col>12</xdr:col>
      <xdr:colOff>474120</xdr:colOff>
      <xdr:row>3</xdr:row>
      <xdr:rowOff>100080</xdr:rowOff>
    </xdr:to>
    <xdr:pic>
      <xdr:nvPicPr>
        <xdr:cNvPr id="297" name="Paveikslėlis 2" descr=""/>
        <xdr:cNvPicPr/>
      </xdr:nvPicPr>
      <xdr:blipFill>
        <a:blip r:embed="rId1"/>
        <a:stretch/>
      </xdr:blipFill>
      <xdr:spPr>
        <a:xfrm>
          <a:off x="7376040" y="133200"/>
          <a:ext cx="388440" cy="5666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171360</xdr:colOff>
      <xdr:row>0</xdr:row>
      <xdr:rowOff>190440</xdr:rowOff>
    </xdr:from>
    <xdr:to>
      <xdr:col>11</xdr:col>
      <xdr:colOff>559800</xdr:colOff>
      <xdr:row>3</xdr:row>
      <xdr:rowOff>88920</xdr:rowOff>
    </xdr:to>
    <xdr:pic>
      <xdr:nvPicPr>
        <xdr:cNvPr id="298" name="Paveikslėlis 2" descr=""/>
        <xdr:cNvPicPr/>
      </xdr:nvPicPr>
      <xdr:blipFill>
        <a:blip r:embed="rId1"/>
        <a:stretch/>
      </xdr:blipFill>
      <xdr:spPr>
        <a:xfrm>
          <a:off x="6575040" y="190440"/>
          <a:ext cx="388440" cy="5652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13</xdr:col>
      <xdr:colOff>0</xdr:colOff>
      <xdr:row>0</xdr:row>
      <xdr:rowOff>76320</xdr:rowOff>
    </xdr:from>
    <xdr:to>
      <xdr:col>13</xdr:col>
      <xdr:colOff>388440</xdr:colOff>
      <xdr:row>2</xdr:row>
      <xdr:rowOff>119520</xdr:rowOff>
    </xdr:to>
    <xdr:pic>
      <xdr:nvPicPr>
        <xdr:cNvPr id="299" name="Paveikslėlis 2" descr=""/>
        <xdr:cNvPicPr/>
      </xdr:nvPicPr>
      <xdr:blipFill>
        <a:blip r:embed="rId1"/>
        <a:stretch/>
      </xdr:blipFill>
      <xdr:spPr>
        <a:xfrm>
          <a:off x="6819840" y="76320"/>
          <a:ext cx="388440" cy="5727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16</xdr:col>
      <xdr:colOff>76320</xdr:colOff>
      <xdr:row>0</xdr:row>
      <xdr:rowOff>142920</xdr:rowOff>
    </xdr:from>
    <xdr:to>
      <xdr:col>16</xdr:col>
      <xdr:colOff>464760</xdr:colOff>
      <xdr:row>3</xdr:row>
      <xdr:rowOff>81360</xdr:rowOff>
    </xdr:to>
    <xdr:pic>
      <xdr:nvPicPr>
        <xdr:cNvPr id="300" name="Paveikslėlis 2" descr=""/>
        <xdr:cNvPicPr/>
      </xdr:nvPicPr>
      <xdr:blipFill>
        <a:blip r:embed="rId1"/>
        <a:stretch/>
      </xdr:blipFill>
      <xdr:spPr>
        <a:xfrm>
          <a:off x="6902280" y="142920"/>
          <a:ext cx="38844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95400</xdr:colOff>
      <xdr:row>0</xdr:row>
      <xdr:rowOff>181080</xdr:rowOff>
    </xdr:from>
    <xdr:to>
      <xdr:col>12</xdr:col>
      <xdr:colOff>483840</xdr:colOff>
      <xdr:row>3</xdr:row>
      <xdr:rowOff>157680</xdr:rowOff>
    </xdr:to>
    <xdr:pic>
      <xdr:nvPicPr>
        <xdr:cNvPr id="301" name="Paveikslėlis 2" descr=""/>
        <xdr:cNvPicPr/>
      </xdr:nvPicPr>
      <xdr:blipFill>
        <a:blip r:embed="rId1"/>
        <a:stretch/>
      </xdr:blipFill>
      <xdr:spPr>
        <a:xfrm>
          <a:off x="6993360" y="181080"/>
          <a:ext cx="38844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95400</xdr:colOff>
      <xdr:row>0</xdr:row>
      <xdr:rowOff>181080</xdr:rowOff>
    </xdr:from>
    <xdr:to>
      <xdr:col>12</xdr:col>
      <xdr:colOff>483840</xdr:colOff>
      <xdr:row>3</xdr:row>
      <xdr:rowOff>157680</xdr:rowOff>
    </xdr:to>
    <xdr:pic>
      <xdr:nvPicPr>
        <xdr:cNvPr id="302" name="Paveikslėlis 2" descr=""/>
        <xdr:cNvPicPr/>
      </xdr:nvPicPr>
      <xdr:blipFill>
        <a:blip r:embed="rId1"/>
        <a:stretch/>
      </xdr:blipFill>
      <xdr:spPr>
        <a:xfrm>
          <a:off x="6664320" y="181080"/>
          <a:ext cx="38844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47520</xdr:colOff>
      <xdr:row>0</xdr:row>
      <xdr:rowOff>114480</xdr:rowOff>
    </xdr:from>
    <xdr:to>
      <xdr:col>12</xdr:col>
      <xdr:colOff>435960</xdr:colOff>
      <xdr:row>3</xdr:row>
      <xdr:rowOff>52920</xdr:rowOff>
    </xdr:to>
    <xdr:pic>
      <xdr:nvPicPr>
        <xdr:cNvPr id="303" name="Paveikslėlis 2" descr=""/>
        <xdr:cNvPicPr/>
      </xdr:nvPicPr>
      <xdr:blipFill>
        <a:blip r:embed="rId1"/>
        <a:stretch/>
      </xdr:blipFill>
      <xdr:spPr>
        <a:xfrm>
          <a:off x="6357960" y="114480"/>
          <a:ext cx="38844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20</xdr:col>
      <xdr:colOff>237960</xdr:colOff>
      <xdr:row>0</xdr:row>
      <xdr:rowOff>142920</xdr:rowOff>
    </xdr:from>
    <xdr:to>
      <xdr:col>21</xdr:col>
      <xdr:colOff>281520</xdr:colOff>
      <xdr:row>3</xdr:row>
      <xdr:rowOff>33840</xdr:rowOff>
    </xdr:to>
    <xdr:pic>
      <xdr:nvPicPr>
        <xdr:cNvPr id="304" name="Paveikslėlis 1" descr=""/>
        <xdr:cNvPicPr/>
      </xdr:nvPicPr>
      <xdr:blipFill>
        <a:blip r:embed="rId1"/>
        <a:stretch/>
      </xdr:blipFill>
      <xdr:spPr>
        <a:xfrm>
          <a:off x="7125120" y="142920"/>
          <a:ext cx="380520" cy="5688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21</xdr:col>
      <xdr:colOff>104760</xdr:colOff>
      <xdr:row>0</xdr:row>
      <xdr:rowOff>123840</xdr:rowOff>
    </xdr:from>
    <xdr:to>
      <xdr:col>22</xdr:col>
      <xdr:colOff>176760</xdr:colOff>
      <xdr:row>3</xdr:row>
      <xdr:rowOff>71640</xdr:rowOff>
    </xdr:to>
    <xdr:pic>
      <xdr:nvPicPr>
        <xdr:cNvPr id="305" name="Paveikslėlis 2" descr=""/>
        <xdr:cNvPicPr/>
      </xdr:nvPicPr>
      <xdr:blipFill>
        <a:blip r:embed="rId1"/>
        <a:stretch/>
      </xdr:blipFill>
      <xdr:spPr>
        <a:xfrm>
          <a:off x="8777520" y="123840"/>
          <a:ext cx="385560" cy="5857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19</xdr:col>
      <xdr:colOff>276120</xdr:colOff>
      <xdr:row>0</xdr:row>
      <xdr:rowOff>114480</xdr:rowOff>
    </xdr:from>
    <xdr:to>
      <xdr:col>21</xdr:col>
      <xdr:colOff>24480</xdr:colOff>
      <xdr:row>3</xdr:row>
      <xdr:rowOff>33840</xdr:rowOff>
    </xdr:to>
    <xdr:pic>
      <xdr:nvPicPr>
        <xdr:cNvPr id="306" name="Paveikslėlis 2" descr=""/>
        <xdr:cNvPicPr/>
      </xdr:nvPicPr>
      <xdr:blipFill>
        <a:blip r:embed="rId1"/>
        <a:stretch/>
      </xdr:blipFill>
      <xdr:spPr>
        <a:xfrm>
          <a:off x="7680600" y="114480"/>
          <a:ext cx="414720" cy="5860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21</xdr:col>
      <xdr:colOff>95400</xdr:colOff>
      <xdr:row>0</xdr:row>
      <xdr:rowOff>66600</xdr:rowOff>
    </xdr:from>
    <xdr:to>
      <xdr:col>22</xdr:col>
      <xdr:colOff>167400</xdr:colOff>
      <xdr:row>2</xdr:row>
      <xdr:rowOff>166680</xdr:rowOff>
    </xdr:to>
    <xdr:pic>
      <xdr:nvPicPr>
        <xdr:cNvPr id="307" name="Paveikslėlis 2" descr=""/>
        <xdr:cNvPicPr/>
      </xdr:nvPicPr>
      <xdr:blipFill>
        <a:blip r:embed="rId1"/>
        <a:stretch/>
      </xdr:blipFill>
      <xdr:spPr>
        <a:xfrm>
          <a:off x="6975360" y="66600"/>
          <a:ext cx="393480" cy="5857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123840</xdr:colOff>
      <xdr:row>0</xdr:row>
      <xdr:rowOff>76320</xdr:rowOff>
    </xdr:from>
    <xdr:to>
      <xdr:col>18</xdr:col>
      <xdr:colOff>131040</xdr:colOff>
      <xdr:row>3</xdr:row>
      <xdr:rowOff>138600</xdr:rowOff>
    </xdr:to>
    <xdr:pic>
      <xdr:nvPicPr>
        <xdr:cNvPr id="308" name="Paveikslėlis 2" descr=""/>
        <xdr:cNvPicPr/>
      </xdr:nvPicPr>
      <xdr:blipFill>
        <a:blip r:embed="rId1"/>
        <a:stretch/>
      </xdr:blipFill>
      <xdr:spPr>
        <a:xfrm>
          <a:off x="7887960" y="76320"/>
          <a:ext cx="391320" cy="5763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76320</xdr:colOff>
      <xdr:row>0</xdr:row>
      <xdr:rowOff>133200</xdr:rowOff>
    </xdr:from>
    <xdr:to>
      <xdr:col>18</xdr:col>
      <xdr:colOff>83520</xdr:colOff>
      <xdr:row>3</xdr:row>
      <xdr:rowOff>166680</xdr:rowOff>
    </xdr:to>
    <xdr:pic>
      <xdr:nvPicPr>
        <xdr:cNvPr id="309" name="Paveikslėlis 2" descr=""/>
        <xdr:cNvPicPr/>
      </xdr:nvPicPr>
      <xdr:blipFill>
        <a:blip r:embed="rId1"/>
        <a:stretch/>
      </xdr:blipFill>
      <xdr:spPr>
        <a:xfrm>
          <a:off x="7544520" y="133200"/>
          <a:ext cx="391320" cy="5857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142920</xdr:colOff>
      <xdr:row>0</xdr:row>
      <xdr:rowOff>133200</xdr:rowOff>
    </xdr:from>
    <xdr:to>
      <xdr:col>18</xdr:col>
      <xdr:colOff>190080</xdr:colOff>
      <xdr:row>3</xdr:row>
      <xdr:rowOff>128520</xdr:rowOff>
    </xdr:to>
    <xdr:pic>
      <xdr:nvPicPr>
        <xdr:cNvPr id="310" name="Paveikslėlis 2" descr=""/>
        <xdr:cNvPicPr/>
      </xdr:nvPicPr>
      <xdr:blipFill>
        <a:blip r:embed="rId1"/>
        <a:stretch/>
      </xdr:blipFill>
      <xdr:spPr>
        <a:xfrm>
          <a:off x="7962120" y="133200"/>
          <a:ext cx="400320" cy="5684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16</xdr:col>
      <xdr:colOff>333360</xdr:colOff>
      <xdr:row>0</xdr:row>
      <xdr:rowOff>38160</xdr:rowOff>
    </xdr:from>
    <xdr:to>
      <xdr:col>17</xdr:col>
      <xdr:colOff>340560</xdr:colOff>
      <xdr:row>3</xdr:row>
      <xdr:rowOff>33480</xdr:rowOff>
    </xdr:to>
    <xdr:pic>
      <xdr:nvPicPr>
        <xdr:cNvPr id="311" name="Paveikslėlis 2" descr=""/>
        <xdr:cNvPicPr/>
      </xdr:nvPicPr>
      <xdr:blipFill>
        <a:blip r:embed="rId1"/>
        <a:stretch/>
      </xdr:blipFill>
      <xdr:spPr>
        <a:xfrm>
          <a:off x="8058600" y="38160"/>
          <a:ext cx="391320" cy="5684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266760</xdr:colOff>
      <xdr:row>0</xdr:row>
      <xdr:rowOff>85680</xdr:rowOff>
    </xdr:from>
    <xdr:to>
      <xdr:col>18</xdr:col>
      <xdr:colOff>327240</xdr:colOff>
      <xdr:row>3</xdr:row>
      <xdr:rowOff>119160</xdr:rowOff>
    </xdr:to>
    <xdr:pic>
      <xdr:nvPicPr>
        <xdr:cNvPr id="312" name="Paveikslėlis 2" descr=""/>
        <xdr:cNvPicPr/>
      </xdr:nvPicPr>
      <xdr:blipFill>
        <a:blip r:embed="rId1"/>
        <a:stretch/>
      </xdr:blipFill>
      <xdr:spPr>
        <a:xfrm>
          <a:off x="7845840" y="85680"/>
          <a:ext cx="389520" cy="5857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104760</xdr:colOff>
      <xdr:row>0</xdr:row>
      <xdr:rowOff>104760</xdr:rowOff>
    </xdr:from>
    <xdr:to>
      <xdr:col>18</xdr:col>
      <xdr:colOff>159480</xdr:colOff>
      <xdr:row>3</xdr:row>
      <xdr:rowOff>119160</xdr:rowOff>
    </xdr:to>
    <xdr:pic>
      <xdr:nvPicPr>
        <xdr:cNvPr id="313" name="Paveikslėlis 2" descr=""/>
        <xdr:cNvPicPr/>
      </xdr:nvPicPr>
      <xdr:blipFill>
        <a:blip r:embed="rId1"/>
        <a:stretch/>
      </xdr:blipFill>
      <xdr:spPr>
        <a:xfrm>
          <a:off x="7911360" y="104760"/>
          <a:ext cx="391680" cy="5857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162000</xdr:colOff>
      <xdr:row>0</xdr:row>
      <xdr:rowOff>76320</xdr:rowOff>
    </xdr:from>
    <xdr:to>
      <xdr:col>18</xdr:col>
      <xdr:colOff>169200</xdr:colOff>
      <xdr:row>3</xdr:row>
      <xdr:rowOff>71640</xdr:rowOff>
    </xdr:to>
    <xdr:pic>
      <xdr:nvPicPr>
        <xdr:cNvPr id="314" name="Paveikslėlis 2" descr=""/>
        <xdr:cNvPicPr/>
      </xdr:nvPicPr>
      <xdr:blipFill>
        <a:blip r:embed="rId1"/>
        <a:stretch/>
      </xdr:blipFill>
      <xdr:spPr>
        <a:xfrm>
          <a:off x="8127360" y="76320"/>
          <a:ext cx="391320" cy="5684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19080</xdr:colOff>
      <xdr:row>0</xdr:row>
      <xdr:rowOff>19080</xdr:rowOff>
    </xdr:from>
    <xdr:to>
      <xdr:col>18</xdr:col>
      <xdr:colOff>119520</xdr:colOff>
      <xdr:row>3</xdr:row>
      <xdr:rowOff>71640</xdr:rowOff>
    </xdr:to>
    <xdr:pic>
      <xdr:nvPicPr>
        <xdr:cNvPr id="315" name="Paveikslėlis 2" descr=""/>
        <xdr:cNvPicPr/>
      </xdr:nvPicPr>
      <xdr:blipFill>
        <a:blip r:embed="rId1"/>
        <a:stretch/>
      </xdr:blipFill>
      <xdr:spPr>
        <a:xfrm>
          <a:off x="7832520" y="19080"/>
          <a:ext cx="389880" cy="5857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18</xdr:col>
      <xdr:colOff>133200</xdr:colOff>
      <xdr:row>0</xdr:row>
      <xdr:rowOff>76320</xdr:rowOff>
    </xdr:from>
    <xdr:to>
      <xdr:col>19</xdr:col>
      <xdr:colOff>132840</xdr:colOff>
      <xdr:row>3</xdr:row>
      <xdr:rowOff>62280</xdr:rowOff>
    </xdr:to>
    <xdr:pic>
      <xdr:nvPicPr>
        <xdr:cNvPr id="316" name="Paveikslėlis 1" descr=""/>
        <xdr:cNvPicPr/>
      </xdr:nvPicPr>
      <xdr:blipFill>
        <a:blip r:embed="rId1"/>
        <a:stretch/>
      </xdr:blipFill>
      <xdr:spPr>
        <a:xfrm>
          <a:off x="8128440" y="76320"/>
          <a:ext cx="383760" cy="5857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19080</xdr:colOff>
      <xdr:row>0</xdr:row>
      <xdr:rowOff>57240</xdr:rowOff>
    </xdr:from>
    <xdr:to>
      <xdr:col>18</xdr:col>
      <xdr:colOff>26280</xdr:colOff>
      <xdr:row>3</xdr:row>
      <xdr:rowOff>81360</xdr:rowOff>
    </xdr:to>
    <xdr:pic>
      <xdr:nvPicPr>
        <xdr:cNvPr id="317" name="Paveikslėlis 2" descr=""/>
        <xdr:cNvPicPr/>
      </xdr:nvPicPr>
      <xdr:blipFill>
        <a:blip r:embed="rId1"/>
        <a:stretch/>
      </xdr:blipFill>
      <xdr:spPr>
        <a:xfrm>
          <a:off x="7410960" y="57240"/>
          <a:ext cx="391320" cy="5860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19080</xdr:colOff>
      <xdr:row>0</xdr:row>
      <xdr:rowOff>57240</xdr:rowOff>
    </xdr:from>
    <xdr:to>
      <xdr:col>18</xdr:col>
      <xdr:colOff>26280</xdr:colOff>
      <xdr:row>3</xdr:row>
      <xdr:rowOff>81360</xdr:rowOff>
    </xdr:to>
    <xdr:pic>
      <xdr:nvPicPr>
        <xdr:cNvPr id="318" name="Paveikslėlis 2" descr=""/>
        <xdr:cNvPicPr/>
      </xdr:nvPicPr>
      <xdr:blipFill>
        <a:blip r:embed="rId1"/>
        <a:stretch/>
      </xdr:blipFill>
      <xdr:spPr>
        <a:xfrm>
          <a:off x="7592040" y="57240"/>
          <a:ext cx="391320" cy="5860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66600</xdr:colOff>
      <xdr:row>0</xdr:row>
      <xdr:rowOff>162000</xdr:rowOff>
    </xdr:from>
    <xdr:to>
      <xdr:col>18</xdr:col>
      <xdr:colOff>66240</xdr:colOff>
      <xdr:row>3</xdr:row>
      <xdr:rowOff>214560</xdr:rowOff>
    </xdr:to>
    <xdr:pic>
      <xdr:nvPicPr>
        <xdr:cNvPr id="319" name="Paveikslėlis 2" descr=""/>
        <xdr:cNvPicPr/>
      </xdr:nvPicPr>
      <xdr:blipFill>
        <a:blip r:embed="rId1"/>
        <a:stretch/>
      </xdr:blipFill>
      <xdr:spPr>
        <a:xfrm>
          <a:off x="7976160" y="162000"/>
          <a:ext cx="398880" cy="5857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200160</xdr:colOff>
      <xdr:row>0</xdr:row>
      <xdr:rowOff>95400</xdr:rowOff>
    </xdr:from>
    <xdr:to>
      <xdr:col>18</xdr:col>
      <xdr:colOff>273960</xdr:colOff>
      <xdr:row>3</xdr:row>
      <xdr:rowOff>147960</xdr:rowOff>
    </xdr:to>
    <xdr:pic>
      <xdr:nvPicPr>
        <xdr:cNvPr id="320" name="Paveikslėlis 2" descr=""/>
        <xdr:cNvPicPr/>
      </xdr:nvPicPr>
      <xdr:blipFill>
        <a:blip r:embed="rId1"/>
        <a:stretch/>
      </xdr:blipFill>
      <xdr:spPr>
        <a:xfrm>
          <a:off x="8289720" y="95400"/>
          <a:ext cx="402840" cy="5857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285840</xdr:colOff>
      <xdr:row>0</xdr:row>
      <xdr:rowOff>114480</xdr:rowOff>
    </xdr:from>
    <xdr:to>
      <xdr:col>11</xdr:col>
      <xdr:colOff>674280</xdr:colOff>
      <xdr:row>3</xdr:row>
      <xdr:rowOff>72000</xdr:rowOff>
    </xdr:to>
    <xdr:pic>
      <xdr:nvPicPr>
        <xdr:cNvPr id="321" name="Paveikslėlis 2" descr=""/>
        <xdr:cNvPicPr/>
      </xdr:nvPicPr>
      <xdr:blipFill>
        <a:blip r:embed="rId1"/>
        <a:stretch/>
      </xdr:blipFill>
      <xdr:spPr>
        <a:xfrm>
          <a:off x="7858800" y="114480"/>
          <a:ext cx="38844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285840</xdr:colOff>
      <xdr:row>0</xdr:row>
      <xdr:rowOff>114480</xdr:rowOff>
    </xdr:from>
    <xdr:to>
      <xdr:col>11</xdr:col>
      <xdr:colOff>674280</xdr:colOff>
      <xdr:row>3</xdr:row>
      <xdr:rowOff>72000</xdr:rowOff>
    </xdr:to>
    <xdr:pic>
      <xdr:nvPicPr>
        <xdr:cNvPr id="322" name="Paveikslėlis 2" descr=""/>
        <xdr:cNvPicPr/>
      </xdr:nvPicPr>
      <xdr:blipFill>
        <a:blip r:embed="rId1"/>
        <a:stretch/>
      </xdr:blipFill>
      <xdr:spPr>
        <a:xfrm>
          <a:off x="7945200" y="114480"/>
          <a:ext cx="38844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200160</xdr:colOff>
      <xdr:row>0</xdr:row>
      <xdr:rowOff>85680</xdr:rowOff>
    </xdr:from>
    <xdr:to>
      <xdr:col>11</xdr:col>
      <xdr:colOff>588600</xdr:colOff>
      <xdr:row>3</xdr:row>
      <xdr:rowOff>62280</xdr:rowOff>
    </xdr:to>
    <xdr:pic>
      <xdr:nvPicPr>
        <xdr:cNvPr id="323" name="Paveikslėlis 2" descr=""/>
        <xdr:cNvPicPr/>
      </xdr:nvPicPr>
      <xdr:blipFill>
        <a:blip r:embed="rId1"/>
        <a:stretch/>
      </xdr:blipFill>
      <xdr:spPr>
        <a:xfrm>
          <a:off x="7560360" y="85680"/>
          <a:ext cx="38844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13</xdr:col>
      <xdr:colOff>142920</xdr:colOff>
      <xdr:row>0</xdr:row>
      <xdr:rowOff>152280</xdr:rowOff>
    </xdr:from>
    <xdr:to>
      <xdr:col>13</xdr:col>
      <xdr:colOff>531360</xdr:colOff>
      <xdr:row>3</xdr:row>
      <xdr:rowOff>109800</xdr:rowOff>
    </xdr:to>
    <xdr:pic>
      <xdr:nvPicPr>
        <xdr:cNvPr id="324" name="Paveikslėlis 2" descr=""/>
        <xdr:cNvPicPr/>
      </xdr:nvPicPr>
      <xdr:blipFill>
        <a:blip r:embed="rId1"/>
        <a:stretch/>
      </xdr:blipFill>
      <xdr:spPr>
        <a:xfrm>
          <a:off x="6852960" y="152280"/>
          <a:ext cx="388440" cy="56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361800</xdr:colOff>
      <xdr:row>0</xdr:row>
      <xdr:rowOff>57240</xdr:rowOff>
    </xdr:from>
    <xdr:to>
      <xdr:col>13</xdr:col>
      <xdr:colOff>313200</xdr:colOff>
      <xdr:row>4</xdr:row>
      <xdr:rowOff>104400</xdr:rowOff>
    </xdr:to>
    <xdr:pic>
      <xdr:nvPicPr>
        <xdr:cNvPr id="325" name="Paveikslėlis 2" descr=""/>
        <xdr:cNvPicPr/>
      </xdr:nvPicPr>
      <xdr:blipFill>
        <a:blip r:embed="rId1"/>
        <a:stretch/>
      </xdr:blipFill>
      <xdr:spPr>
        <a:xfrm>
          <a:off x="8347320" y="57240"/>
          <a:ext cx="578880" cy="789840"/>
        </a:xfrm>
        <a:prstGeom prst="rect">
          <a:avLst/>
        </a:prstGeom>
        <a:ln w="936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drawing" Target="../drawings/drawing16.xml"/>
</Relationships>
</file>

<file path=xl/worksheets/_rels/sheet17.xml.rels><?xml version="1.0" encoding="UTF-8"?>
<Relationships xmlns="http://schemas.openxmlformats.org/package/2006/relationships"><Relationship Id="rId1" Type="http://schemas.openxmlformats.org/officeDocument/2006/relationships/drawing" Target="../drawings/drawing17.xml"/>
</Relationships>
</file>

<file path=xl/worksheets/_rels/sheet18.xml.rels><?xml version="1.0" encoding="UTF-8"?>
<Relationships xmlns="http://schemas.openxmlformats.org/package/2006/relationships"><Relationship Id="rId1" Type="http://schemas.openxmlformats.org/officeDocument/2006/relationships/drawing" Target="../drawings/drawing18.xml"/>
</Relationships>
</file>

<file path=xl/worksheets/_rels/sheet19.xml.rels><?xml version="1.0" encoding="UTF-8"?>
<Relationships xmlns="http://schemas.openxmlformats.org/package/2006/relationships"><Relationship Id="rId1" Type="http://schemas.openxmlformats.org/officeDocument/2006/relationships/drawing" Target="../drawings/drawing19.xml"/>
</Relationships>
</file>

<file path=xl/worksheets/_rels/sheet20.xml.rels><?xml version="1.0" encoding="UTF-8"?>
<Relationships xmlns="http://schemas.openxmlformats.org/package/2006/relationships"><Relationship Id="rId1" Type="http://schemas.openxmlformats.org/officeDocument/2006/relationships/drawing" Target="../drawings/drawing20.xml"/>
</Relationships>
</file>

<file path=xl/worksheets/_rels/sheet21.xml.rels><?xml version="1.0" encoding="UTF-8"?>
<Relationships xmlns="http://schemas.openxmlformats.org/package/2006/relationships"><Relationship Id="rId1" Type="http://schemas.openxmlformats.org/officeDocument/2006/relationships/drawing" Target="../drawings/drawing21.xml"/>
</Relationships>
</file>

<file path=xl/worksheets/_rels/sheet22.xml.rels><?xml version="1.0" encoding="UTF-8"?>
<Relationships xmlns="http://schemas.openxmlformats.org/package/2006/relationships"><Relationship Id="rId1" Type="http://schemas.openxmlformats.org/officeDocument/2006/relationships/drawing" Target="../drawings/drawing22.xml"/>
</Relationships>
</file>

<file path=xl/worksheets/_rels/sheet23.xml.rels><?xml version="1.0" encoding="UTF-8"?>
<Relationships xmlns="http://schemas.openxmlformats.org/package/2006/relationships"><Relationship Id="rId1" Type="http://schemas.openxmlformats.org/officeDocument/2006/relationships/drawing" Target="../drawings/drawing23.xml"/>
</Relationships>
</file>

<file path=xl/worksheets/_rels/sheet24.xml.rels><?xml version="1.0" encoding="UTF-8"?>
<Relationships xmlns="http://schemas.openxmlformats.org/package/2006/relationships"><Relationship Id="rId1" Type="http://schemas.openxmlformats.org/officeDocument/2006/relationships/drawing" Target="../drawings/drawing24.xml"/>
</Relationships>
</file>

<file path=xl/worksheets/_rels/sheet25.xml.rels><?xml version="1.0" encoding="UTF-8"?>
<Relationships xmlns="http://schemas.openxmlformats.org/package/2006/relationships"><Relationship Id="rId1" Type="http://schemas.openxmlformats.org/officeDocument/2006/relationships/drawing" Target="../drawings/drawing25.xml"/>
</Relationships>
</file>

<file path=xl/worksheets/_rels/sheet26.xml.rels><?xml version="1.0" encoding="UTF-8"?>
<Relationships xmlns="http://schemas.openxmlformats.org/package/2006/relationships"><Relationship Id="rId1" Type="http://schemas.openxmlformats.org/officeDocument/2006/relationships/drawing" Target="../drawings/drawing26.xml"/>
</Relationships>
</file>

<file path=xl/worksheets/_rels/sheet27.xml.rels><?xml version="1.0" encoding="UTF-8"?>
<Relationships xmlns="http://schemas.openxmlformats.org/package/2006/relationships"><Relationship Id="rId1" Type="http://schemas.openxmlformats.org/officeDocument/2006/relationships/drawing" Target="../drawings/drawing27.xml"/>
</Relationships>
</file>

<file path=xl/worksheets/_rels/sheet28.xml.rels><?xml version="1.0" encoding="UTF-8"?>
<Relationships xmlns="http://schemas.openxmlformats.org/package/2006/relationships"><Relationship Id="rId1" Type="http://schemas.openxmlformats.org/officeDocument/2006/relationships/drawing" Target="../drawings/drawing28.xml"/>
</Relationships>
</file>

<file path=xl/worksheets/_rels/sheet29.xml.rels><?xml version="1.0" encoding="UTF-8"?>
<Relationships xmlns="http://schemas.openxmlformats.org/package/2006/relationships"><Relationship Id="rId1" Type="http://schemas.openxmlformats.org/officeDocument/2006/relationships/drawing" Target="../drawings/drawing29.xml"/>
</Relationships>
</file>

<file path=xl/worksheets/_rels/sheet30.xml.rels><?xml version="1.0" encoding="UTF-8"?>
<Relationships xmlns="http://schemas.openxmlformats.org/package/2006/relationships"><Relationship Id="rId1" Type="http://schemas.openxmlformats.org/officeDocument/2006/relationships/drawing" Target="../drawings/drawing30.xml"/>
</Relationships>
</file>

<file path=xl/worksheets/_rels/sheet31.xml.rels><?xml version="1.0" encoding="UTF-8"?>
<Relationships xmlns="http://schemas.openxmlformats.org/package/2006/relationships"><Relationship Id="rId1" Type="http://schemas.openxmlformats.org/officeDocument/2006/relationships/drawing" Target="../drawings/drawing31.xml"/>
</Relationships>
</file>

<file path=xl/worksheets/_rels/sheet32.xml.rels><?xml version="1.0" encoding="UTF-8"?>
<Relationships xmlns="http://schemas.openxmlformats.org/package/2006/relationships"><Relationship Id="rId1" Type="http://schemas.openxmlformats.org/officeDocument/2006/relationships/drawing" Target="../drawings/drawing32.xml"/>
</Relationships>
</file>

<file path=xl/worksheets/_rels/sheet33.xml.rels><?xml version="1.0" encoding="UTF-8"?>
<Relationships xmlns="http://schemas.openxmlformats.org/package/2006/relationships"><Relationship Id="rId1" Type="http://schemas.openxmlformats.org/officeDocument/2006/relationships/drawing" Target="../drawings/drawing33.xml"/>
</Relationships>
</file>

<file path=xl/worksheets/_rels/sheet34.xml.rels><?xml version="1.0" encoding="UTF-8"?>
<Relationships xmlns="http://schemas.openxmlformats.org/package/2006/relationships"><Relationship Id="rId1" Type="http://schemas.openxmlformats.org/officeDocument/2006/relationships/drawing" Target="../drawings/drawing34.xml"/>
</Relationships>
</file>

<file path=xl/worksheets/_rels/sheet35.xml.rels><?xml version="1.0" encoding="UTF-8"?>
<Relationships xmlns="http://schemas.openxmlformats.org/package/2006/relationships"><Relationship Id="rId1" Type="http://schemas.openxmlformats.org/officeDocument/2006/relationships/drawing" Target="../drawings/drawing35.xml"/>
</Relationships>
</file>

<file path=xl/worksheets/_rels/sheet36.xml.rels><?xml version="1.0" encoding="UTF-8"?>
<Relationships xmlns="http://schemas.openxmlformats.org/package/2006/relationships"><Relationship Id="rId1" Type="http://schemas.openxmlformats.org/officeDocument/2006/relationships/drawing" Target="../drawings/drawing36.xml"/>
</Relationships>
</file>

<file path=xl/worksheets/_rels/sheet37.xml.rels><?xml version="1.0" encoding="UTF-8"?>
<Relationships xmlns="http://schemas.openxmlformats.org/package/2006/relationships"><Relationship Id="rId1" Type="http://schemas.openxmlformats.org/officeDocument/2006/relationships/drawing" Target="../drawings/drawing37.xml"/>
</Relationships>
</file>

<file path=xl/worksheets/_rels/sheet38.xml.rels><?xml version="1.0" encoding="UTF-8"?>
<Relationships xmlns="http://schemas.openxmlformats.org/package/2006/relationships"><Relationship Id="rId1" Type="http://schemas.openxmlformats.org/officeDocument/2006/relationships/drawing" Target="../drawings/drawing38.xml"/>
</Relationships>
</file>

<file path=xl/worksheets/_rels/sheet39.xml.rels><?xml version="1.0" encoding="UTF-8"?>
<Relationships xmlns="http://schemas.openxmlformats.org/package/2006/relationships"><Relationship Id="rId1" Type="http://schemas.openxmlformats.org/officeDocument/2006/relationships/drawing" Target="../drawings/drawing39.xml"/>
</Relationships>
</file>

<file path=xl/worksheets/_rels/sheet40.xml.rels><?xml version="1.0" encoding="UTF-8"?>
<Relationships xmlns="http://schemas.openxmlformats.org/package/2006/relationships"><Relationship Id="rId1" Type="http://schemas.openxmlformats.org/officeDocument/2006/relationships/drawing" Target="../drawings/drawing40.xml"/>
</Relationships>
</file>

<file path=xl/worksheets/_rels/sheet41.xml.rels><?xml version="1.0" encoding="UTF-8"?>
<Relationships xmlns="http://schemas.openxmlformats.org/package/2006/relationships"><Relationship Id="rId1" Type="http://schemas.openxmlformats.org/officeDocument/2006/relationships/drawing" Target="../drawings/drawing41.xml"/>
</Relationships>
</file>

<file path=xl/worksheets/_rels/sheet42.xml.rels><?xml version="1.0" encoding="UTF-8"?>
<Relationships xmlns="http://schemas.openxmlformats.org/package/2006/relationships"><Relationship Id="rId1" Type="http://schemas.openxmlformats.org/officeDocument/2006/relationships/drawing" Target="../drawings/drawing42.xml"/>
</Relationships>
</file>

<file path=xl/worksheets/_rels/sheet43.xml.rels><?xml version="1.0" encoding="UTF-8"?>
<Relationships xmlns="http://schemas.openxmlformats.org/package/2006/relationships"><Relationship Id="rId1" Type="http://schemas.openxmlformats.org/officeDocument/2006/relationships/drawing" Target="../drawings/drawing43.xml"/>
</Relationships>
</file>

<file path=xl/worksheets/_rels/sheet44.xml.rels><?xml version="1.0" encoding="UTF-8"?>
<Relationships xmlns="http://schemas.openxmlformats.org/package/2006/relationships"><Relationship Id="rId1" Type="http://schemas.openxmlformats.org/officeDocument/2006/relationships/drawing" Target="../drawings/drawing44.xml"/>
</Relationships>
</file>

<file path=xl/worksheets/_rels/sheet45.xml.rels><?xml version="1.0" encoding="UTF-8"?>
<Relationships xmlns="http://schemas.openxmlformats.org/package/2006/relationships"><Relationship Id="rId1" Type="http://schemas.openxmlformats.org/officeDocument/2006/relationships/drawing" Target="../drawings/drawing45.xml"/>
</Relationships>
</file>

<file path=xl/worksheets/_rels/sheet46.xml.rels><?xml version="1.0" encoding="UTF-8"?>
<Relationships xmlns="http://schemas.openxmlformats.org/package/2006/relationships"><Relationship Id="rId1" Type="http://schemas.openxmlformats.org/officeDocument/2006/relationships/drawing" Target="../drawings/drawing46.xml"/>
</Relationships>
</file>

<file path=xl/worksheets/_rels/sheet47.xml.rels><?xml version="1.0" encoding="UTF-8"?>
<Relationships xmlns="http://schemas.openxmlformats.org/package/2006/relationships"><Relationship Id="rId1" Type="http://schemas.openxmlformats.org/officeDocument/2006/relationships/drawing" Target="../drawings/drawing47.xml"/>
</Relationships>
</file>

<file path=xl/worksheets/_rels/sheet48.xml.rels><?xml version="1.0" encoding="UTF-8"?>
<Relationships xmlns="http://schemas.openxmlformats.org/package/2006/relationships"><Relationship Id="rId1" Type="http://schemas.openxmlformats.org/officeDocument/2006/relationships/drawing" Target="../drawings/drawing48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S45"/>
  <sheetViews>
    <sheetView showFormulas="false" showGridLines="true" showRowColHeaders="true" showZeros="true" rightToLeft="false" tabSelected="false" showOutlineSymbols="true" defaultGridColor="true" view="normal" topLeftCell="A31" colorId="64" zoomScale="100" zoomScaleNormal="100" zoomScalePageLayoutView="100" workbookViewId="0">
      <selection pane="topLeft" activeCell="Q17" activeCellId="0" sqref="Q17"/>
    </sheetView>
  </sheetViews>
  <sheetFormatPr defaultRowHeight="13.2" zeroHeight="false" outlineLevelRow="0" outlineLevelCol="0"/>
  <cols>
    <col collapsed="false" customWidth="true" hidden="false" outlineLevel="0" max="1" min="1" style="1" width="4.66"/>
    <col collapsed="false" customWidth="true" hidden="true" outlineLevel="0" max="2" min="2" style="1" width="4.66"/>
    <col collapsed="false" customWidth="true" hidden="false" outlineLevel="0" max="3" min="3" style="2" width="9.44"/>
    <col collapsed="false" customWidth="true" hidden="false" outlineLevel="0" max="4" min="4" style="3" width="14.55"/>
    <col collapsed="false" customWidth="true" hidden="false" outlineLevel="0" max="5" min="5" style="4" width="9.33"/>
    <col collapsed="false" customWidth="true" hidden="false" outlineLevel="0" max="7" min="6" style="3" width="10.11"/>
    <col collapsed="false" customWidth="true" hidden="false" outlineLevel="0" max="8" min="8" style="3" width="11.66"/>
    <col collapsed="false" customWidth="true" hidden="false" outlineLevel="0" max="9" min="9" style="5" width="5.44"/>
    <col collapsed="false" customWidth="true" hidden="false" outlineLevel="0" max="10" min="10" style="6" width="6.44"/>
    <col collapsed="false" customWidth="true" hidden="false" outlineLevel="0" max="11" min="11" style="6" width="3.99"/>
    <col collapsed="false" customWidth="true" hidden="false" outlineLevel="0" max="12" min="12" style="6" width="4.66"/>
    <col collapsed="false" customWidth="true" hidden="true" outlineLevel="0" max="13" min="13" style="6" width="6.01"/>
    <col collapsed="false" customWidth="true" hidden="true" outlineLevel="0" max="14" min="14" style="6" width="3.99"/>
    <col collapsed="false" customWidth="true" hidden="true" outlineLevel="0" max="15" min="15" style="6" width="4.66"/>
    <col collapsed="false" customWidth="true" hidden="false" outlineLevel="0" max="16" min="16" style="5" width="4.44"/>
    <col collapsed="false" customWidth="true" hidden="false" outlineLevel="0" max="17" min="17" style="3" width="26.89"/>
    <col collapsed="false" customWidth="true" hidden="true" outlineLevel="0" max="18" min="18" style="7" width="7.11"/>
    <col collapsed="false" customWidth="true" hidden="false" outlineLevel="0" max="19" min="19" style="3" width="2"/>
    <col collapsed="false" customWidth="true" hidden="false" outlineLevel="0" max="1025" min="20" style="3" width="9.11"/>
  </cols>
  <sheetData>
    <row r="1" s="11" customFormat="true" ht="18.75" hidden="false" customHeight="true" outlineLevel="0" collapsed="false">
      <c r="A1" s="8" t="s">
        <v>0</v>
      </c>
      <c r="B1" s="9"/>
      <c r="C1" s="10"/>
      <c r="E1" s="12"/>
      <c r="I1" s="5"/>
      <c r="J1" s="13"/>
      <c r="K1" s="13"/>
      <c r="L1" s="13"/>
      <c r="M1" s="13"/>
      <c r="N1" s="13"/>
      <c r="O1" s="13"/>
      <c r="P1" s="5"/>
      <c r="R1" s="7"/>
    </row>
    <row r="2" s="17" customFormat="true" ht="15" hidden="false" customHeight="true" outlineLevel="0" collapsed="false">
      <c r="A2" s="14"/>
      <c r="B2" s="15"/>
      <c r="C2" s="16"/>
      <c r="E2" s="18"/>
      <c r="I2" s="19"/>
      <c r="J2" s="20"/>
      <c r="K2" s="20"/>
      <c r="L2" s="20"/>
      <c r="M2" s="20"/>
      <c r="N2" s="20"/>
      <c r="O2" s="20"/>
      <c r="P2" s="19"/>
      <c r="Q2" s="21" t="s">
        <v>1</v>
      </c>
      <c r="R2" s="22"/>
    </row>
    <row r="3" customFormat="false" ht="12.75" hidden="false" customHeight="true" outlineLevel="0" collapsed="false">
      <c r="A3" s="23"/>
      <c r="B3" s="23"/>
      <c r="Q3" s="24" t="s">
        <v>2</v>
      </c>
    </row>
    <row r="4" customFormat="false" ht="15.75" hidden="false" customHeight="true" outlineLevel="0" collapsed="false">
      <c r="C4" s="25" t="s">
        <v>3</v>
      </c>
      <c r="E4" s="26"/>
      <c r="Q4" s="27"/>
    </row>
    <row r="5" customFormat="false" ht="3.75" hidden="false" customHeight="true" outlineLevel="0" collapsed="false"/>
    <row r="6" customFormat="false" ht="13.8" hidden="false" customHeight="false" outlineLevel="0" collapsed="false">
      <c r="B6" s="28"/>
      <c r="C6" s="29"/>
      <c r="D6" s="30" t="n">
        <v>1</v>
      </c>
      <c r="E6" s="31" t="s">
        <v>4</v>
      </c>
      <c r="F6" s="32" t="n">
        <v>3</v>
      </c>
      <c r="G6" s="33"/>
    </row>
    <row r="7" s="43" customFormat="true" ht="14.25" hidden="false" customHeight="true" outlineLevel="0" collapsed="false">
      <c r="A7" s="34" t="s">
        <v>5</v>
      </c>
      <c r="B7" s="35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11</v>
      </c>
      <c r="H7" s="39" t="s">
        <v>12</v>
      </c>
      <c r="I7" s="38" t="s">
        <v>13</v>
      </c>
      <c r="J7" s="35" t="s">
        <v>14</v>
      </c>
      <c r="K7" s="39" t="s">
        <v>15</v>
      </c>
      <c r="L7" s="39" t="s">
        <v>16</v>
      </c>
      <c r="M7" s="39" t="s">
        <v>17</v>
      </c>
      <c r="N7" s="39" t="s">
        <v>15</v>
      </c>
      <c r="O7" s="39" t="s">
        <v>16</v>
      </c>
      <c r="P7" s="40" t="s">
        <v>18</v>
      </c>
      <c r="Q7" s="41" t="s">
        <v>19</v>
      </c>
      <c r="R7" s="42"/>
    </row>
    <row r="8" customFormat="false" ht="13.8" hidden="true" customHeight="false" outlineLevel="0" collapsed="false">
      <c r="A8" s="44" t="n">
        <v>1</v>
      </c>
      <c r="B8" s="45"/>
      <c r="C8" s="46"/>
      <c r="D8" s="47"/>
      <c r="E8" s="48"/>
      <c r="F8" s="49"/>
      <c r="G8" s="49"/>
      <c r="H8" s="49"/>
      <c r="I8" s="50"/>
      <c r="J8" s="51"/>
      <c r="K8" s="52"/>
      <c r="L8" s="53"/>
      <c r="M8" s="54"/>
      <c r="N8" s="52"/>
      <c r="O8" s="53"/>
      <c r="P8" s="55" t="str">
        <f aca="false">IF(ISBLANK(J8),"",IF(J8&gt;14.94,"",IF(J8&lt;=11.4,"TSM",IF(J8&lt;=11.84,"SM",IF(J8&lt;=12.4,"KSM",IF(J8&lt;=13.04,"I A",IF(J8&lt;=13.84,"II A",IF(J8&lt;=14.94,"III A"))))))))</f>
        <v/>
      </c>
      <c r="Q8" s="56"/>
      <c r="R8" s="57"/>
    </row>
    <row r="9" customFormat="false" ht="13.8" hidden="true" customHeight="false" outlineLevel="0" collapsed="false">
      <c r="A9" s="44" t="n">
        <v>2</v>
      </c>
      <c r="B9" s="45"/>
      <c r="C9" s="46"/>
      <c r="D9" s="47"/>
      <c r="E9" s="48"/>
      <c r="F9" s="49"/>
      <c r="G9" s="49"/>
      <c r="H9" s="49"/>
      <c r="I9" s="50"/>
      <c r="J9" s="51"/>
      <c r="K9" s="52"/>
      <c r="L9" s="53"/>
      <c r="M9" s="54"/>
      <c r="N9" s="52"/>
      <c r="O9" s="53"/>
      <c r="P9" s="55" t="str">
        <f aca="false">IF(ISBLANK(J9),"",IF(J9&gt;14.94,"",IF(J9&lt;=11.4,"TSM",IF(J9&lt;=11.84,"SM",IF(J9&lt;=12.4,"KSM",IF(J9&lt;=13.04,"I A",IF(J9&lt;=13.84,"II A",IF(J9&lt;=14.94,"III A"))))))))</f>
        <v/>
      </c>
      <c r="Q9" s="49"/>
      <c r="R9" s="57"/>
    </row>
    <row r="10" customFormat="false" ht="13.8" hidden="true" customHeight="false" outlineLevel="0" collapsed="false">
      <c r="A10" s="44" t="n">
        <v>3</v>
      </c>
      <c r="B10" s="45"/>
      <c r="C10" s="46"/>
      <c r="D10" s="47"/>
      <c r="E10" s="48"/>
      <c r="F10" s="49"/>
      <c r="G10" s="49"/>
      <c r="H10" s="49"/>
      <c r="I10" s="50"/>
      <c r="J10" s="51"/>
      <c r="K10" s="52"/>
      <c r="L10" s="53"/>
      <c r="M10" s="54"/>
      <c r="N10" s="52"/>
      <c r="O10" s="53"/>
      <c r="P10" s="55" t="str">
        <f aca="false">IF(ISBLANK(J10),"",IF(J10&gt;14.94,"",IF(J10&lt;=11.4,"TSM",IF(J10&lt;=11.84,"SM",IF(J10&lt;=12.4,"KSM",IF(J10&lt;=13.04,"I A",IF(J10&lt;=13.84,"II A",IF(J10&lt;=14.94,"III A"))))))))</f>
        <v/>
      </c>
      <c r="Q10" s="49"/>
      <c r="R10" s="57"/>
    </row>
    <row r="11" customFormat="false" ht="13.8" hidden="true" customHeight="false" outlineLevel="0" collapsed="false">
      <c r="A11" s="44" t="n">
        <v>4</v>
      </c>
      <c r="B11" s="45"/>
      <c r="C11" s="46"/>
      <c r="D11" s="47"/>
      <c r="E11" s="48"/>
      <c r="F11" s="49"/>
      <c r="G11" s="49"/>
      <c r="H11" s="49"/>
      <c r="I11" s="50"/>
      <c r="J11" s="51"/>
      <c r="K11" s="52"/>
      <c r="L11" s="53"/>
      <c r="M11" s="54"/>
      <c r="N11" s="52"/>
      <c r="O11" s="53"/>
      <c r="P11" s="55" t="str">
        <f aca="false">IF(ISBLANK(J11),"",IF(J11&gt;14.94,"",IF(J11&lt;=11.4,"TSM",IF(J11&lt;=11.84,"SM",IF(J11&lt;=12.4,"KSM",IF(J11&lt;=13.04,"I A",IF(J11&lt;=13.84,"II A",IF(J11&lt;=14.94,"III A"))))))))</f>
        <v/>
      </c>
      <c r="Q11" s="49"/>
      <c r="R11" s="57"/>
    </row>
    <row r="12" customFormat="false" ht="13.8" hidden="true" customHeight="false" outlineLevel="0" collapsed="false">
      <c r="A12" s="44" t="n">
        <v>5</v>
      </c>
      <c r="B12" s="45"/>
      <c r="C12" s="46"/>
      <c r="D12" s="47"/>
      <c r="E12" s="48"/>
      <c r="F12" s="49"/>
      <c r="G12" s="49"/>
      <c r="H12" s="49"/>
      <c r="I12" s="50"/>
      <c r="J12" s="51"/>
      <c r="K12" s="52"/>
      <c r="L12" s="53"/>
      <c r="M12" s="54"/>
      <c r="N12" s="52"/>
      <c r="O12" s="53"/>
      <c r="P12" s="55" t="str">
        <f aca="false">IF(ISBLANK(J12),"",IF(J12&gt;14.94,"",IF(J12&lt;=11.4,"TSM",IF(J12&lt;=11.84,"SM",IF(J12&lt;=12.4,"KSM",IF(J12&lt;=13.04,"I A",IF(J12&lt;=13.84,"II A",IF(J12&lt;=14.94,"III A"))))))))</f>
        <v/>
      </c>
      <c r="Q12" s="49"/>
      <c r="R12" s="57"/>
    </row>
    <row r="13" customFormat="false" ht="13.8" hidden="true" customHeight="false" outlineLevel="0" collapsed="false">
      <c r="A13" s="44" t="n">
        <v>6</v>
      </c>
      <c r="B13" s="45"/>
      <c r="C13" s="46"/>
      <c r="D13" s="47"/>
      <c r="E13" s="48"/>
      <c r="F13" s="49"/>
      <c r="G13" s="49"/>
      <c r="H13" s="49"/>
      <c r="I13" s="50"/>
      <c r="J13" s="51"/>
      <c r="K13" s="52"/>
      <c r="L13" s="53"/>
      <c r="M13" s="54"/>
      <c r="N13" s="52"/>
      <c r="O13" s="53"/>
      <c r="P13" s="55" t="str">
        <f aca="false">IF(ISBLANK(J13),"",IF(J13&gt;14.94,"",IF(J13&lt;=11.4,"TSM",IF(J13&lt;=11.84,"SM",IF(J13&lt;=12.4,"KSM",IF(J13&lt;=13.04,"I A",IF(J13&lt;=13.84,"II A",IF(J13&lt;=14.94,"III A"))))))))</f>
        <v/>
      </c>
      <c r="Q13" s="49"/>
      <c r="R13" s="57"/>
    </row>
    <row r="14" customFormat="false" ht="13.8" hidden="true" customHeight="false" outlineLevel="0" collapsed="false">
      <c r="A14" s="44" t="n">
        <v>7</v>
      </c>
      <c r="B14" s="45"/>
      <c r="C14" s="46"/>
      <c r="D14" s="47"/>
      <c r="E14" s="48"/>
      <c r="F14" s="49"/>
      <c r="G14" s="49"/>
      <c r="H14" s="49"/>
      <c r="I14" s="50"/>
      <c r="J14" s="51"/>
      <c r="K14" s="52"/>
      <c r="L14" s="53"/>
      <c r="M14" s="54"/>
      <c r="N14" s="52"/>
      <c r="O14" s="53"/>
      <c r="P14" s="55" t="str">
        <f aca="false">IF(ISBLANK(J14),"",IF(J14&gt;14.94,"",IF(J14&lt;=11.4,"TSM",IF(J14&lt;=11.84,"SM",IF(J14&lt;=12.4,"KSM",IF(J14&lt;=13.04,"I A",IF(J14&lt;=13.84,"II A",IF(J14&lt;=14.94,"III A"))))))))</f>
        <v/>
      </c>
      <c r="Q14" s="49"/>
      <c r="R14" s="57"/>
    </row>
    <row r="15" customFormat="false" ht="13.8" hidden="true" customHeight="false" outlineLevel="0" collapsed="false">
      <c r="A15" s="44" t="n">
        <v>8</v>
      </c>
      <c r="B15" s="45"/>
      <c r="C15" s="46"/>
      <c r="D15" s="47"/>
      <c r="E15" s="48"/>
      <c r="F15" s="49"/>
      <c r="G15" s="49"/>
      <c r="H15" s="49"/>
      <c r="I15" s="50"/>
      <c r="J15" s="51"/>
      <c r="K15" s="52"/>
      <c r="L15" s="53"/>
      <c r="M15" s="54"/>
      <c r="N15" s="52"/>
      <c r="O15" s="53"/>
      <c r="P15" s="55" t="str">
        <f aca="false">IF(ISBLANK(J15),"",IF(J15&gt;14.94,"",IF(J15&lt;=11.4,"TSM",IF(J15&lt;=11.84,"SM",IF(J15&lt;=12.4,"KSM",IF(J15&lt;=13.04,"I A",IF(J15&lt;=13.84,"II A",IF(J15&lt;=14.94,"III A"))))))))</f>
        <v/>
      </c>
      <c r="Q15" s="49"/>
      <c r="R15" s="57"/>
    </row>
    <row r="16" customFormat="false" ht="13.8" hidden="false" customHeight="false" outlineLevel="0" collapsed="false">
      <c r="A16" s="44" t="n">
        <v>1</v>
      </c>
      <c r="B16" s="45"/>
      <c r="C16" s="46"/>
      <c r="D16" s="47"/>
      <c r="E16" s="48"/>
      <c r="F16" s="49"/>
      <c r="G16" s="49"/>
      <c r="H16" s="49"/>
      <c r="I16" s="50"/>
      <c r="J16" s="51"/>
      <c r="K16" s="52"/>
      <c r="L16" s="53"/>
      <c r="M16" s="54"/>
      <c r="N16" s="52"/>
      <c r="O16" s="53"/>
      <c r="P16" s="55" t="str">
        <f aca="false">IF(ISBLANK(J16),"",IF(J16&gt;14.94,"",IF(J16&lt;=11.4,"TSM",IF(J16&lt;=11.84,"SM",IF(J16&lt;=12.4,"KSM",IF(J16&lt;=13.04,"I A",IF(J16&lt;=13.84,"II A",IF(J16&lt;=14.94,"III A"))))))))</f>
        <v/>
      </c>
      <c r="Q16" s="49"/>
      <c r="R16" s="57"/>
    </row>
    <row r="17" customFormat="false" ht="13.8" hidden="false" customHeight="false" outlineLevel="0" collapsed="false">
      <c r="A17" s="44" t="n">
        <v>2</v>
      </c>
      <c r="B17" s="45"/>
      <c r="C17" s="46" t="s">
        <v>20</v>
      </c>
      <c r="D17" s="47" t="s">
        <v>21</v>
      </c>
      <c r="E17" s="48" t="s">
        <v>22</v>
      </c>
      <c r="F17" s="49" t="s">
        <v>23</v>
      </c>
      <c r="G17" s="49" t="s">
        <v>24</v>
      </c>
      <c r="H17" s="49"/>
      <c r="I17" s="50" t="s">
        <v>25</v>
      </c>
      <c r="J17" s="51" t="n">
        <v>14.3</v>
      </c>
      <c r="K17" s="52" t="n">
        <v>0</v>
      </c>
      <c r="L17" s="53" t="n">
        <v>0.224</v>
      </c>
      <c r="M17" s="54"/>
      <c r="N17" s="52"/>
      <c r="O17" s="53"/>
      <c r="P17" s="55" t="str">
        <f aca="false">IF(ISBLANK(J17),"",IF(J17&gt;14.94,"",IF(J17&lt;=11.4,"TSM",IF(J17&lt;=11.84,"SM",IF(J17&lt;=12.4,"KSM",IF(J17&lt;=13.04,"I A",IF(J17&lt;=13.84,"II A",IF(J17&lt;=14.94,"III A"))))))))</f>
        <v>III A</v>
      </c>
      <c r="Q17" s="49" t="s">
        <v>26</v>
      </c>
      <c r="R17" s="57"/>
    </row>
    <row r="18" customFormat="false" ht="13.8" hidden="false" customHeight="false" outlineLevel="0" collapsed="false">
      <c r="A18" s="44" t="n">
        <v>3</v>
      </c>
      <c r="B18" s="45"/>
      <c r="C18" s="46" t="s">
        <v>27</v>
      </c>
      <c r="D18" s="47" t="s">
        <v>28</v>
      </c>
      <c r="E18" s="48" t="s">
        <v>29</v>
      </c>
      <c r="F18" s="49" t="s">
        <v>30</v>
      </c>
      <c r="G18" s="49" t="s">
        <v>31</v>
      </c>
      <c r="H18" s="49"/>
      <c r="I18" s="50"/>
      <c r="J18" s="51" t="n">
        <v>12.88</v>
      </c>
      <c r="K18" s="52" t="n">
        <v>0</v>
      </c>
      <c r="L18" s="53" t="n">
        <v>0.283</v>
      </c>
      <c r="M18" s="54"/>
      <c r="N18" s="52"/>
      <c r="O18" s="53"/>
      <c r="P18" s="55" t="str">
        <f aca="false">IF(ISBLANK(J18),"",IF(J18&gt;14.94,"",IF(J18&lt;=11.4,"TSM",IF(J18&lt;=11.84,"SM",IF(J18&lt;=12.4,"KSM",IF(J18&lt;=13.04,"I A",IF(J18&lt;=13.84,"II A",IF(J18&lt;=14.94,"III A"))))))))</f>
        <v>I A</v>
      </c>
      <c r="Q18" s="49" t="s">
        <v>32</v>
      </c>
      <c r="R18" s="57" t="s">
        <v>33</v>
      </c>
    </row>
    <row r="19" customFormat="false" ht="13.8" hidden="false" customHeight="false" outlineLevel="0" collapsed="false">
      <c r="A19" s="44" t="n">
        <v>4</v>
      </c>
      <c r="B19" s="45"/>
      <c r="C19" s="46" t="s">
        <v>34</v>
      </c>
      <c r="D19" s="47" t="s">
        <v>35</v>
      </c>
      <c r="E19" s="48" t="s">
        <v>36</v>
      </c>
      <c r="F19" s="49" t="s">
        <v>37</v>
      </c>
      <c r="G19" s="49" t="s">
        <v>38</v>
      </c>
      <c r="H19" s="49" t="s">
        <v>39</v>
      </c>
      <c r="I19" s="50"/>
      <c r="J19" s="51" t="n">
        <v>12.5</v>
      </c>
      <c r="K19" s="52" t="n">
        <v>0</v>
      </c>
      <c r="L19" s="53" t="n">
        <v>0.164</v>
      </c>
      <c r="M19" s="54"/>
      <c r="N19" s="52"/>
      <c r="O19" s="53"/>
      <c r="P19" s="55" t="str">
        <f aca="false">IF(ISBLANK(J19),"",IF(J19&gt;14.94,"",IF(J19&lt;=11.4,"TSM",IF(J19&lt;=11.84,"SM",IF(J19&lt;=12.4,"KSM",IF(J19&lt;=13.04,"I A",IF(J19&lt;=13.84,"II A",IF(J19&lt;=14.94,"III A"))))))))</f>
        <v>I A</v>
      </c>
      <c r="Q19" s="49" t="s">
        <v>40</v>
      </c>
      <c r="R19" s="57" t="s">
        <v>41</v>
      </c>
    </row>
    <row r="20" customFormat="false" ht="13.8" hidden="false" customHeight="false" outlineLevel="0" collapsed="false">
      <c r="A20" s="44" t="n">
        <v>5</v>
      </c>
      <c r="B20" s="45"/>
      <c r="C20" s="46" t="s">
        <v>42</v>
      </c>
      <c r="D20" s="47" t="s">
        <v>43</v>
      </c>
      <c r="E20" s="48" t="s">
        <v>44</v>
      </c>
      <c r="F20" s="49" t="s">
        <v>45</v>
      </c>
      <c r="G20" s="49" t="s">
        <v>24</v>
      </c>
      <c r="H20" s="49" t="s">
        <v>46</v>
      </c>
      <c r="I20" s="50"/>
      <c r="J20" s="51" t="n">
        <v>13</v>
      </c>
      <c r="K20" s="52" t="n">
        <v>0</v>
      </c>
      <c r="L20" s="53" t="n">
        <v>0.242</v>
      </c>
      <c r="M20" s="54"/>
      <c r="N20" s="52"/>
      <c r="O20" s="53"/>
      <c r="P20" s="55" t="str">
        <f aca="false">IF(ISBLANK(J20),"",IF(J20&gt;14.94,"",IF(J20&lt;=11.4,"TSM",IF(J20&lt;=11.84,"SM",IF(J20&lt;=12.4,"KSM",IF(J20&lt;=13.04,"I A",IF(J20&lt;=13.84,"II A",IF(J20&lt;=14.94,"III A"))))))))</f>
        <v>I A</v>
      </c>
      <c r="Q20" s="49" t="s">
        <v>47</v>
      </c>
      <c r="R20" s="57" t="s">
        <v>48</v>
      </c>
    </row>
    <row r="21" customFormat="false" ht="13.8" hidden="false" customHeight="false" outlineLevel="0" collapsed="false">
      <c r="A21" s="44" t="n">
        <v>6</v>
      </c>
      <c r="B21" s="45"/>
      <c r="C21" s="46" t="s">
        <v>49</v>
      </c>
      <c r="D21" s="47" t="s">
        <v>50</v>
      </c>
      <c r="E21" s="48" t="s">
        <v>51</v>
      </c>
      <c r="F21" s="49" t="s">
        <v>52</v>
      </c>
      <c r="G21" s="49" t="s">
        <v>24</v>
      </c>
      <c r="H21" s="49"/>
      <c r="I21" s="50"/>
      <c r="J21" s="51" t="n">
        <v>13.22</v>
      </c>
      <c r="K21" s="52" t="n">
        <v>0</v>
      </c>
      <c r="L21" s="53" t="n">
        <v>0.215</v>
      </c>
      <c r="M21" s="54"/>
      <c r="N21" s="52"/>
      <c r="O21" s="53"/>
      <c r="P21" s="55" t="str">
        <f aca="false">IF(ISBLANK(J21),"",IF(J21&gt;14.94,"",IF(J21&lt;=11.4,"TSM",IF(J21&lt;=11.84,"SM",IF(J21&lt;=12.4,"KSM",IF(J21&lt;=13.04,"I A",IF(J21&lt;=13.84,"II A",IF(J21&lt;=14.94,"III A"))))))))</f>
        <v>II A</v>
      </c>
      <c r="Q21" s="49" t="s">
        <v>53</v>
      </c>
      <c r="R21" s="57" t="s">
        <v>54</v>
      </c>
    </row>
    <row r="22" customFormat="false" ht="13.8" hidden="false" customHeight="false" outlineLevel="0" collapsed="false">
      <c r="A22" s="44" t="n">
        <v>7</v>
      </c>
      <c r="B22" s="45"/>
      <c r="C22" s="46" t="s">
        <v>55</v>
      </c>
      <c r="D22" s="47" t="s">
        <v>56</v>
      </c>
      <c r="E22" s="48" t="s">
        <v>57</v>
      </c>
      <c r="F22" s="49" t="s">
        <v>58</v>
      </c>
      <c r="G22" s="49" t="s">
        <v>38</v>
      </c>
      <c r="H22" s="49" t="s">
        <v>39</v>
      </c>
      <c r="I22" s="50" t="s">
        <v>25</v>
      </c>
      <c r="J22" s="51" t="n">
        <v>14.84</v>
      </c>
      <c r="K22" s="52" t="n">
        <v>0</v>
      </c>
      <c r="L22" s="53" t="s">
        <v>59</v>
      </c>
      <c r="M22" s="54"/>
      <c r="N22" s="52"/>
      <c r="O22" s="53"/>
      <c r="P22" s="55" t="str">
        <f aca="false">IF(ISBLANK(J22),"",IF(J22&gt;14.94,"",IF(J22&lt;=11.4,"TSM",IF(J22&lt;=11.84,"SM",IF(J22&lt;=12.4,"KSM",IF(J22&lt;=13.04,"I A",IF(J22&lt;=13.84,"II A",IF(J22&lt;=14.94,"III A"))))))))</f>
        <v>III A</v>
      </c>
      <c r="Q22" s="49" t="s">
        <v>60</v>
      </c>
      <c r="R22" s="57" t="s">
        <v>61</v>
      </c>
    </row>
    <row r="23" customFormat="false" ht="13.8" hidden="false" customHeight="false" outlineLevel="0" collapsed="false">
      <c r="A23" s="44" t="n">
        <v>8</v>
      </c>
      <c r="B23" s="45"/>
      <c r="C23" s="46" t="s">
        <v>62</v>
      </c>
      <c r="D23" s="47" t="s">
        <v>63</v>
      </c>
      <c r="E23" s="48" t="s">
        <v>64</v>
      </c>
      <c r="F23" s="49" t="s">
        <v>65</v>
      </c>
      <c r="G23" s="49" t="s">
        <v>66</v>
      </c>
      <c r="H23" s="49" t="s">
        <v>67</v>
      </c>
      <c r="I23" s="50"/>
      <c r="J23" s="51" t="n">
        <v>14.33</v>
      </c>
      <c r="K23" s="52" t="n">
        <v>0</v>
      </c>
      <c r="L23" s="53" t="n">
        <v>0.215</v>
      </c>
      <c r="M23" s="54"/>
      <c r="N23" s="52"/>
      <c r="O23" s="53"/>
      <c r="P23" s="55" t="str">
        <f aca="false">IF(ISBLANK(J23),"",IF(J23&gt;14.94,"",IF(J23&lt;=11.4,"TSM",IF(J23&lt;=11.84,"SM",IF(J23&lt;=12.4,"KSM",IF(J23&lt;=13.04,"I A",IF(J23&lt;=13.84,"II A",IF(J23&lt;=14.94,"III A"))))))))</f>
        <v>III A</v>
      </c>
      <c r="Q23" s="49" t="s">
        <v>68</v>
      </c>
      <c r="R23" s="57" t="s">
        <v>69</v>
      </c>
    </row>
    <row r="24" customFormat="false" ht="3.75" hidden="false" customHeight="true" outlineLevel="0" collapsed="false"/>
    <row r="25" customFormat="false" ht="13.8" hidden="false" customHeight="false" outlineLevel="0" collapsed="false">
      <c r="B25" s="28"/>
      <c r="C25" s="29"/>
      <c r="D25" s="30" t="n">
        <v>2</v>
      </c>
      <c r="E25" s="31" t="s">
        <v>4</v>
      </c>
      <c r="F25" s="32" t="n">
        <v>3</v>
      </c>
      <c r="G25" s="33"/>
    </row>
    <row r="26" s="43" customFormat="true" ht="14.25" hidden="false" customHeight="true" outlineLevel="0" collapsed="false">
      <c r="A26" s="34" t="s">
        <v>5</v>
      </c>
      <c r="B26" s="35" t="s">
        <v>6</v>
      </c>
      <c r="C26" s="36" t="s">
        <v>7</v>
      </c>
      <c r="D26" s="37" t="s">
        <v>8</v>
      </c>
      <c r="E26" s="38" t="s">
        <v>9</v>
      </c>
      <c r="F26" s="39" t="s">
        <v>10</v>
      </c>
      <c r="G26" s="39" t="s">
        <v>11</v>
      </c>
      <c r="H26" s="39" t="s">
        <v>12</v>
      </c>
      <c r="I26" s="38" t="s">
        <v>13</v>
      </c>
      <c r="J26" s="35" t="s">
        <v>14</v>
      </c>
      <c r="K26" s="39" t="s">
        <v>15</v>
      </c>
      <c r="L26" s="39" t="s">
        <v>16</v>
      </c>
      <c r="M26" s="39" t="s">
        <v>17</v>
      </c>
      <c r="N26" s="39" t="s">
        <v>15</v>
      </c>
      <c r="O26" s="39" t="s">
        <v>16</v>
      </c>
      <c r="P26" s="40" t="s">
        <v>18</v>
      </c>
      <c r="Q26" s="41" t="s">
        <v>19</v>
      </c>
      <c r="R26" s="42"/>
    </row>
    <row r="27" customFormat="false" ht="13.8" hidden="false" customHeight="false" outlineLevel="0" collapsed="false">
      <c r="A27" s="44" t="n">
        <v>1</v>
      </c>
      <c r="B27" s="45"/>
      <c r="C27" s="46"/>
      <c r="D27" s="47"/>
      <c r="E27" s="48"/>
      <c r="F27" s="49"/>
      <c r="G27" s="49"/>
      <c r="H27" s="49"/>
      <c r="I27" s="50"/>
      <c r="J27" s="51"/>
      <c r="K27" s="52"/>
      <c r="L27" s="53"/>
      <c r="M27" s="54"/>
      <c r="N27" s="52"/>
      <c r="O27" s="53"/>
      <c r="P27" s="55" t="str">
        <f aca="false">IF(ISBLANK(J27),"",IF(J27&gt;14.94,"",IF(J27&lt;=11.4,"TSM",IF(J27&lt;=11.84,"SM",IF(J27&lt;=12.4,"KSM",IF(J27&lt;=13.04,"I A",IF(J27&lt;=13.84,"II A",IF(J27&lt;=14.94,"III A"))))))))</f>
        <v/>
      </c>
      <c r="Q27" s="49"/>
      <c r="R27" s="57"/>
    </row>
    <row r="28" customFormat="false" ht="13.8" hidden="false" customHeight="false" outlineLevel="0" collapsed="false">
      <c r="A28" s="44" t="n">
        <v>2</v>
      </c>
      <c r="B28" s="45"/>
      <c r="C28" s="46" t="s">
        <v>70</v>
      </c>
      <c r="D28" s="47" t="s">
        <v>71</v>
      </c>
      <c r="E28" s="48" t="s">
        <v>72</v>
      </c>
      <c r="F28" s="49" t="s">
        <v>65</v>
      </c>
      <c r="G28" s="49" t="s">
        <v>66</v>
      </c>
      <c r="H28" s="49" t="s">
        <v>67</v>
      </c>
      <c r="I28" s="50"/>
      <c r="J28" s="51" t="n">
        <v>13.65</v>
      </c>
      <c r="K28" s="52" t="n">
        <v>-0.9</v>
      </c>
      <c r="L28" s="53" t="n">
        <v>0.127</v>
      </c>
      <c r="M28" s="54"/>
      <c r="N28" s="52"/>
      <c r="O28" s="53"/>
      <c r="P28" s="55" t="str">
        <f aca="false">IF(ISBLANK(J28),"",IF(J28&gt;14.94,"",IF(J28&lt;=11.4,"TSM",IF(J28&lt;=11.84,"SM",IF(J28&lt;=12.4,"KSM",IF(J28&lt;=13.04,"I A",IF(J28&lt;=13.84,"II A",IF(J28&lt;=14.94,"III A"))))))))</f>
        <v>II A</v>
      </c>
      <c r="Q28" s="49" t="s">
        <v>73</v>
      </c>
      <c r="R28" s="57" t="s">
        <v>74</v>
      </c>
    </row>
    <row r="29" customFormat="false" ht="13.8" hidden="false" customHeight="false" outlineLevel="0" collapsed="false">
      <c r="A29" s="44" t="n">
        <v>3</v>
      </c>
      <c r="B29" s="45"/>
      <c r="C29" s="46" t="s">
        <v>75</v>
      </c>
      <c r="D29" s="47" t="s">
        <v>76</v>
      </c>
      <c r="E29" s="48" t="s">
        <v>77</v>
      </c>
      <c r="F29" s="49" t="s">
        <v>45</v>
      </c>
      <c r="G29" s="49" t="s">
        <v>24</v>
      </c>
      <c r="H29" s="49" t="s">
        <v>46</v>
      </c>
      <c r="I29" s="50"/>
      <c r="J29" s="51" t="n">
        <v>12.39</v>
      </c>
      <c r="K29" s="52" t="n">
        <v>-0.9</v>
      </c>
      <c r="L29" s="53" t="n">
        <v>0.2</v>
      </c>
      <c r="M29" s="54"/>
      <c r="N29" s="52"/>
      <c r="O29" s="53"/>
      <c r="P29" s="55" t="str">
        <f aca="false">IF(ISBLANK(J29),"",IF(J29&gt;14.94,"",IF(J29&lt;=11.4,"TSM",IF(J29&lt;=11.84,"SM",IF(J29&lt;=12.4,"KSM",IF(J29&lt;=13.04,"I A",IF(J29&lt;=13.84,"II A",IF(J29&lt;=14.94,"III A"))))))))</f>
        <v>KSM</v>
      </c>
      <c r="Q29" s="49" t="s">
        <v>78</v>
      </c>
      <c r="R29" s="57" t="s">
        <v>79</v>
      </c>
    </row>
    <row r="30" customFormat="false" ht="13.8" hidden="false" customHeight="false" outlineLevel="0" collapsed="false">
      <c r="A30" s="44" t="n">
        <v>4</v>
      </c>
      <c r="B30" s="45"/>
      <c r="C30" s="46" t="s">
        <v>80</v>
      </c>
      <c r="D30" s="47" t="s">
        <v>81</v>
      </c>
      <c r="E30" s="48" t="s">
        <v>82</v>
      </c>
      <c r="F30" s="49" t="s">
        <v>37</v>
      </c>
      <c r="G30" s="49" t="s">
        <v>38</v>
      </c>
      <c r="H30" s="49"/>
      <c r="I30" s="50"/>
      <c r="J30" s="51" t="n">
        <v>12.23</v>
      </c>
      <c r="K30" s="52" t="n">
        <v>-0.9</v>
      </c>
      <c r="L30" s="53" t="n">
        <v>0.147</v>
      </c>
      <c r="M30" s="54"/>
      <c r="N30" s="52"/>
      <c r="O30" s="53"/>
      <c r="P30" s="55" t="str">
        <f aca="false">IF(ISBLANK(J30),"",IF(J30&gt;14.94,"",IF(J30&lt;=11.4,"TSM",IF(J30&lt;=11.84,"SM",IF(J30&lt;=12.4,"KSM",IF(J30&lt;=13.04,"I A",IF(J30&lt;=13.84,"II A",IF(J30&lt;=14.94,"III A"))))))))</f>
        <v>KSM</v>
      </c>
      <c r="Q30" s="49" t="s">
        <v>83</v>
      </c>
      <c r="R30" s="57" t="s">
        <v>84</v>
      </c>
    </row>
    <row r="31" customFormat="false" ht="13.8" hidden="false" customHeight="false" outlineLevel="0" collapsed="false">
      <c r="A31" s="44" t="n">
        <v>5</v>
      </c>
      <c r="B31" s="45"/>
      <c r="C31" s="46" t="s">
        <v>85</v>
      </c>
      <c r="D31" s="47" t="s">
        <v>86</v>
      </c>
      <c r="E31" s="48" t="s">
        <v>87</v>
      </c>
      <c r="F31" s="49" t="s">
        <v>88</v>
      </c>
      <c r="G31" s="49" t="s">
        <v>89</v>
      </c>
      <c r="H31" s="49" t="s">
        <v>90</v>
      </c>
      <c r="I31" s="50"/>
      <c r="J31" s="51" t="n">
        <v>13.1</v>
      </c>
      <c r="K31" s="52" t="n">
        <v>-0.9</v>
      </c>
      <c r="L31" s="53" t="n">
        <v>0.173</v>
      </c>
      <c r="M31" s="54"/>
      <c r="N31" s="52"/>
      <c r="O31" s="53"/>
      <c r="P31" s="55" t="str">
        <f aca="false">IF(ISBLANK(J31),"",IF(J31&gt;14.94,"",IF(J31&lt;=11.4,"TSM",IF(J31&lt;=11.84,"SM",IF(J31&lt;=12.4,"KSM",IF(J31&lt;=13.04,"I A",IF(J31&lt;=13.84,"II A",IF(J31&lt;=14.94,"III A"))))))))</f>
        <v>II A</v>
      </c>
      <c r="Q31" s="49" t="s">
        <v>91</v>
      </c>
      <c r="R31" s="57" t="s">
        <v>92</v>
      </c>
      <c r="S31" s="58" t="s">
        <v>93</v>
      </c>
    </row>
    <row r="32" customFormat="false" ht="13.8" hidden="false" customHeight="false" outlineLevel="0" collapsed="false">
      <c r="A32" s="44" t="n">
        <v>6</v>
      </c>
      <c r="B32" s="45"/>
      <c r="C32" s="46" t="s">
        <v>94</v>
      </c>
      <c r="D32" s="47" t="s">
        <v>95</v>
      </c>
      <c r="E32" s="48" t="s">
        <v>96</v>
      </c>
      <c r="F32" s="49" t="s">
        <v>52</v>
      </c>
      <c r="G32" s="49" t="s">
        <v>24</v>
      </c>
      <c r="H32" s="49" t="s">
        <v>46</v>
      </c>
      <c r="I32" s="50"/>
      <c r="J32" s="51" t="n">
        <v>13.1</v>
      </c>
      <c r="K32" s="52" t="n">
        <v>-0.9</v>
      </c>
      <c r="L32" s="53" t="n">
        <v>0.194</v>
      </c>
      <c r="M32" s="54"/>
      <c r="N32" s="52"/>
      <c r="O32" s="53"/>
      <c r="P32" s="55" t="str">
        <f aca="false">IF(ISBLANK(J32),"",IF(J32&gt;14.94,"",IF(J32&lt;=11.4,"TSM",IF(J32&lt;=11.84,"SM",IF(J32&lt;=12.4,"KSM",IF(J32&lt;=13.04,"I A",IF(J32&lt;=13.84,"II A",IF(J32&lt;=14.94,"III A"))))))))</f>
        <v>II A</v>
      </c>
      <c r="Q32" s="49" t="s">
        <v>97</v>
      </c>
      <c r="R32" s="57" t="s">
        <v>98</v>
      </c>
      <c r="S32" s="58" t="s">
        <v>99</v>
      </c>
    </row>
    <row r="33" customFormat="false" ht="13.8" hidden="false" customHeight="false" outlineLevel="0" collapsed="false">
      <c r="A33" s="44" t="n">
        <v>7</v>
      </c>
      <c r="B33" s="45"/>
      <c r="C33" s="46" t="s">
        <v>100</v>
      </c>
      <c r="D33" s="47" t="s">
        <v>101</v>
      </c>
      <c r="E33" s="48" t="s">
        <v>102</v>
      </c>
      <c r="F33" s="49" t="s">
        <v>65</v>
      </c>
      <c r="G33" s="49" t="s">
        <v>66</v>
      </c>
      <c r="H33" s="49" t="s">
        <v>67</v>
      </c>
      <c r="I33" s="50"/>
      <c r="J33" s="51" t="n">
        <v>14.85</v>
      </c>
      <c r="K33" s="52" t="n">
        <v>-0.9</v>
      </c>
      <c r="L33" s="53" t="n">
        <v>0.275</v>
      </c>
      <c r="M33" s="54"/>
      <c r="N33" s="52"/>
      <c r="O33" s="53"/>
      <c r="P33" s="55" t="str">
        <f aca="false">IF(ISBLANK(J33),"",IF(J33&gt;14.94,"",IF(J33&lt;=11.4,"TSM",IF(J33&lt;=11.84,"SM",IF(J33&lt;=12.4,"KSM",IF(J33&lt;=13.04,"I A",IF(J33&lt;=13.84,"II A",IF(J33&lt;=14.94,"III A"))))))))</f>
        <v>III A</v>
      </c>
      <c r="Q33" s="49" t="s">
        <v>68</v>
      </c>
      <c r="R33" s="57" t="s">
        <v>103</v>
      </c>
    </row>
    <row r="34" customFormat="false" ht="13.8" hidden="false" customHeight="false" outlineLevel="0" collapsed="false">
      <c r="A34" s="44" t="n">
        <v>8</v>
      </c>
      <c r="B34" s="45"/>
      <c r="C34" s="46" t="s">
        <v>62</v>
      </c>
      <c r="D34" s="47" t="s">
        <v>104</v>
      </c>
      <c r="E34" s="48" t="s">
        <v>105</v>
      </c>
      <c r="F34" s="49" t="s">
        <v>106</v>
      </c>
      <c r="G34" s="49" t="s">
        <v>107</v>
      </c>
      <c r="H34" s="49"/>
      <c r="I34" s="50"/>
      <c r="J34" s="51" t="n">
        <v>13.24</v>
      </c>
      <c r="K34" s="52" t="n">
        <v>-0.9</v>
      </c>
      <c r="L34" s="53" t="n">
        <v>0.221</v>
      </c>
      <c r="M34" s="54"/>
      <c r="N34" s="52"/>
      <c r="O34" s="53"/>
      <c r="P34" s="55" t="str">
        <f aca="false">IF(ISBLANK(J34),"",IF(J34&gt;14.94,"",IF(J34&lt;=11.4,"TSM",IF(J34&lt;=11.84,"SM",IF(J34&lt;=12.4,"KSM",IF(J34&lt;=13.04,"I A",IF(J34&lt;=13.84,"II A",IF(J34&lt;=14.94,"III A"))))))))</f>
        <v>II A</v>
      </c>
      <c r="Q34" s="49" t="s">
        <v>108</v>
      </c>
      <c r="R34" s="57" t="s">
        <v>69</v>
      </c>
    </row>
    <row r="35" customFormat="false" ht="3.75" hidden="false" customHeight="true" outlineLevel="0" collapsed="false"/>
    <row r="36" customFormat="false" ht="13.8" hidden="false" customHeight="false" outlineLevel="0" collapsed="false">
      <c r="B36" s="28"/>
      <c r="C36" s="29"/>
      <c r="D36" s="30" t="n">
        <v>3</v>
      </c>
      <c r="E36" s="31" t="s">
        <v>4</v>
      </c>
      <c r="F36" s="32" t="n">
        <v>3</v>
      </c>
      <c r="G36" s="33"/>
    </row>
    <row r="37" s="43" customFormat="true" ht="14.25" hidden="false" customHeight="true" outlineLevel="0" collapsed="false">
      <c r="A37" s="34" t="s">
        <v>5</v>
      </c>
      <c r="B37" s="35" t="s">
        <v>6</v>
      </c>
      <c r="C37" s="36" t="s">
        <v>7</v>
      </c>
      <c r="D37" s="37" t="s">
        <v>8</v>
      </c>
      <c r="E37" s="38" t="s">
        <v>9</v>
      </c>
      <c r="F37" s="39" t="s">
        <v>10</v>
      </c>
      <c r="G37" s="39" t="s">
        <v>11</v>
      </c>
      <c r="H37" s="39" t="s">
        <v>12</v>
      </c>
      <c r="I37" s="38" t="s">
        <v>13</v>
      </c>
      <c r="J37" s="35" t="s">
        <v>14</v>
      </c>
      <c r="K37" s="39" t="s">
        <v>15</v>
      </c>
      <c r="L37" s="39" t="s">
        <v>16</v>
      </c>
      <c r="M37" s="39" t="s">
        <v>17</v>
      </c>
      <c r="N37" s="39" t="s">
        <v>15</v>
      </c>
      <c r="O37" s="39" t="s">
        <v>16</v>
      </c>
      <c r="P37" s="40" t="s">
        <v>18</v>
      </c>
      <c r="Q37" s="41" t="s">
        <v>19</v>
      </c>
      <c r="R37" s="42"/>
    </row>
    <row r="38" customFormat="false" ht="13.8" hidden="false" customHeight="false" outlineLevel="0" collapsed="false">
      <c r="A38" s="44" t="n">
        <v>1</v>
      </c>
      <c r="B38" s="45"/>
      <c r="C38" s="46"/>
      <c r="D38" s="47"/>
      <c r="E38" s="48"/>
      <c r="F38" s="49"/>
      <c r="G38" s="49"/>
      <c r="H38" s="49"/>
      <c r="I38" s="50"/>
      <c r="J38" s="51"/>
      <c r="K38" s="52"/>
      <c r="L38" s="53"/>
      <c r="M38" s="54"/>
      <c r="N38" s="52"/>
      <c r="O38" s="53"/>
      <c r="P38" s="55"/>
      <c r="Q38" s="49"/>
      <c r="R38" s="57"/>
    </row>
    <row r="39" customFormat="false" ht="13.8" hidden="false" customHeight="false" outlineLevel="0" collapsed="false">
      <c r="A39" s="44" t="n">
        <v>2</v>
      </c>
      <c r="B39" s="45"/>
      <c r="C39" s="46" t="s">
        <v>75</v>
      </c>
      <c r="D39" s="47" t="s">
        <v>109</v>
      </c>
      <c r="E39" s="48" t="s">
        <v>110</v>
      </c>
      <c r="F39" s="49" t="s">
        <v>52</v>
      </c>
      <c r="G39" s="49" t="s">
        <v>24</v>
      </c>
      <c r="H39" s="49"/>
      <c r="I39" s="50"/>
      <c r="J39" s="51" t="n">
        <v>13.6</v>
      </c>
      <c r="K39" s="52" t="n">
        <v>-1.5</v>
      </c>
      <c r="L39" s="53" t="n">
        <v>0.199</v>
      </c>
      <c r="M39" s="54"/>
      <c r="N39" s="52"/>
      <c r="O39" s="53"/>
      <c r="P39" s="55" t="str">
        <f aca="false">IF(ISBLANK(J39),"",IF(J39&gt;14.94,"",IF(J39&lt;=11.4,"TSM",IF(J39&lt;=11.84,"SM",IF(J39&lt;=12.4,"KSM",IF(J39&lt;=13.04,"I A",IF(J39&lt;=13.84,"II A",IF(J39&lt;=14.94,"III A"))))))))</f>
        <v>II A</v>
      </c>
      <c r="Q39" s="49" t="s">
        <v>53</v>
      </c>
      <c r="R39" s="57" t="s">
        <v>111</v>
      </c>
    </row>
    <row r="40" customFormat="false" ht="13.8" hidden="false" customHeight="false" outlineLevel="0" collapsed="false">
      <c r="A40" s="44" t="n">
        <v>3</v>
      </c>
      <c r="B40" s="45"/>
      <c r="C40" s="46" t="s">
        <v>112</v>
      </c>
      <c r="D40" s="47" t="s">
        <v>113</v>
      </c>
      <c r="E40" s="48" t="s">
        <v>114</v>
      </c>
      <c r="F40" s="49" t="s">
        <v>88</v>
      </c>
      <c r="G40" s="49" t="s">
        <v>89</v>
      </c>
      <c r="H40" s="49"/>
      <c r="I40" s="50"/>
      <c r="J40" s="51" t="n">
        <v>13.23</v>
      </c>
      <c r="K40" s="52" t="n">
        <v>-1.5</v>
      </c>
      <c r="L40" s="53" t="n">
        <v>0.204</v>
      </c>
      <c r="M40" s="54"/>
      <c r="N40" s="52"/>
      <c r="O40" s="53"/>
      <c r="P40" s="55" t="str">
        <f aca="false">IF(ISBLANK(J40),"",IF(J40&gt;14.94,"",IF(J40&lt;=11.4,"TSM",IF(J40&lt;=11.84,"SM",IF(J40&lt;=12.4,"KSM",IF(J40&lt;=13.04,"I A",IF(J40&lt;=13.84,"II A",IF(J40&lt;=14.94,"III A"))))))))</f>
        <v>II A</v>
      </c>
      <c r="Q40" s="49" t="s">
        <v>115</v>
      </c>
      <c r="R40" s="57" t="s">
        <v>116</v>
      </c>
    </row>
    <row r="41" customFormat="false" ht="13.8" hidden="false" customHeight="false" outlineLevel="0" collapsed="false">
      <c r="A41" s="44" t="n">
        <v>4</v>
      </c>
      <c r="B41" s="45"/>
      <c r="C41" s="46" t="s">
        <v>117</v>
      </c>
      <c r="D41" s="47" t="s">
        <v>118</v>
      </c>
      <c r="E41" s="48" t="s">
        <v>119</v>
      </c>
      <c r="F41" s="49" t="s">
        <v>120</v>
      </c>
      <c r="G41" s="49" t="s">
        <v>121</v>
      </c>
      <c r="H41" s="49" t="s">
        <v>122</v>
      </c>
      <c r="I41" s="50"/>
      <c r="J41" s="51" t="n">
        <v>12.38</v>
      </c>
      <c r="K41" s="52" t="n">
        <v>-1.5</v>
      </c>
      <c r="L41" s="53" t="n">
        <v>0.175</v>
      </c>
      <c r="M41" s="54"/>
      <c r="N41" s="52"/>
      <c r="O41" s="53"/>
      <c r="P41" s="55" t="str">
        <f aca="false">IF(ISBLANK(J41),"",IF(J41&gt;14.94,"",IF(J41&lt;=11.4,"TSM",IF(J41&lt;=11.84,"SM",IF(J41&lt;=12.4,"KSM",IF(J41&lt;=13.04,"I A",IF(J41&lt;=13.84,"II A",IF(J41&lt;=14.94,"III A"))))))))</f>
        <v>KSM</v>
      </c>
      <c r="Q41" s="49" t="s">
        <v>123</v>
      </c>
      <c r="R41" s="57" t="s">
        <v>124</v>
      </c>
    </row>
    <row r="42" customFormat="false" ht="13.8" hidden="false" customHeight="false" outlineLevel="0" collapsed="false">
      <c r="A42" s="44" t="n">
        <v>5</v>
      </c>
      <c r="B42" s="45"/>
      <c r="C42" s="46" t="s">
        <v>125</v>
      </c>
      <c r="D42" s="47" t="s">
        <v>126</v>
      </c>
      <c r="E42" s="48" t="s">
        <v>127</v>
      </c>
      <c r="F42" s="49" t="s">
        <v>45</v>
      </c>
      <c r="G42" s="49" t="s">
        <v>24</v>
      </c>
      <c r="H42" s="49"/>
      <c r="I42" s="50"/>
      <c r="J42" s="51" t="n">
        <v>13.31</v>
      </c>
      <c r="K42" s="52" t="n">
        <v>-1.5</v>
      </c>
      <c r="L42" s="53" t="n">
        <v>0.157</v>
      </c>
      <c r="M42" s="54"/>
      <c r="N42" s="52"/>
      <c r="O42" s="53"/>
      <c r="P42" s="55" t="str">
        <f aca="false">IF(ISBLANK(J42),"",IF(J42&gt;14.94,"",IF(J42&lt;=11.4,"TSM",IF(J42&lt;=11.84,"SM",IF(J42&lt;=12.4,"KSM",IF(J42&lt;=13.04,"I A",IF(J42&lt;=13.84,"II A",IF(J42&lt;=14.94,"III A"))))))))</f>
        <v>II A</v>
      </c>
      <c r="Q42" s="49" t="s">
        <v>128</v>
      </c>
      <c r="R42" s="57" t="s">
        <v>129</v>
      </c>
    </row>
    <row r="43" customFormat="false" ht="13.8" hidden="false" customHeight="false" outlineLevel="0" collapsed="false">
      <c r="A43" s="44" t="n">
        <v>6</v>
      </c>
      <c r="B43" s="45"/>
      <c r="C43" s="46" t="s">
        <v>130</v>
      </c>
      <c r="D43" s="47" t="s">
        <v>131</v>
      </c>
      <c r="E43" s="48" t="s">
        <v>132</v>
      </c>
      <c r="F43" s="49" t="s">
        <v>37</v>
      </c>
      <c r="G43" s="49" t="s">
        <v>38</v>
      </c>
      <c r="H43" s="49" t="s">
        <v>39</v>
      </c>
      <c r="I43" s="50"/>
      <c r="J43" s="51" t="n">
        <v>13.39</v>
      </c>
      <c r="K43" s="52" t="n">
        <v>-1.5</v>
      </c>
      <c r="L43" s="53" t="n">
        <v>0.204</v>
      </c>
      <c r="M43" s="54"/>
      <c r="N43" s="52"/>
      <c r="O43" s="53"/>
      <c r="P43" s="55" t="str">
        <f aca="false">IF(ISBLANK(J43),"",IF(J43&gt;14.94,"",IF(J43&lt;=11.4,"TSM",IF(J43&lt;=11.84,"SM",IF(J43&lt;=12.4,"KSM",IF(J43&lt;=13.04,"I A",IF(J43&lt;=13.84,"II A",IF(J43&lt;=14.94,"III A"))))))))</f>
        <v>II A</v>
      </c>
      <c r="Q43" s="49" t="s">
        <v>40</v>
      </c>
      <c r="R43" s="57" t="s">
        <v>133</v>
      </c>
    </row>
    <row r="44" customFormat="false" ht="13.8" hidden="false" customHeight="false" outlineLevel="0" collapsed="false">
      <c r="A44" s="44" t="n">
        <v>7</v>
      </c>
      <c r="B44" s="45"/>
      <c r="C44" s="46" t="s">
        <v>134</v>
      </c>
      <c r="D44" s="47" t="s">
        <v>135</v>
      </c>
      <c r="E44" s="48" t="s">
        <v>136</v>
      </c>
      <c r="F44" s="49" t="s">
        <v>52</v>
      </c>
      <c r="G44" s="49" t="s">
        <v>24</v>
      </c>
      <c r="H44" s="49"/>
      <c r="I44" s="50"/>
      <c r="J44" s="51" t="n">
        <v>14.03</v>
      </c>
      <c r="K44" s="52" t="n">
        <v>-1.5</v>
      </c>
      <c r="L44" s="53" t="n">
        <v>0.196</v>
      </c>
      <c r="M44" s="54"/>
      <c r="N44" s="52"/>
      <c r="O44" s="53"/>
      <c r="P44" s="55" t="str">
        <f aca="false">IF(ISBLANK(J44),"",IF(J44&gt;14.94,"",IF(J44&lt;=11.4,"TSM",IF(J44&lt;=11.84,"SM",IF(J44&lt;=12.4,"KSM",IF(J44&lt;=13.04,"I A",IF(J44&lt;=13.84,"II A",IF(J44&lt;=14.94,"III A"))))))))</f>
        <v>III A</v>
      </c>
      <c r="Q44" s="49" t="s">
        <v>137</v>
      </c>
      <c r="R44" s="57" t="s">
        <v>138</v>
      </c>
    </row>
    <row r="45" customFormat="false" ht="13.8" hidden="false" customHeight="false" outlineLevel="0" collapsed="false">
      <c r="A45" s="44" t="n">
        <v>8</v>
      </c>
      <c r="B45" s="45"/>
      <c r="C45" s="46" t="s">
        <v>139</v>
      </c>
      <c r="D45" s="47" t="s">
        <v>140</v>
      </c>
      <c r="E45" s="48" t="s">
        <v>141</v>
      </c>
      <c r="F45" s="49" t="s">
        <v>65</v>
      </c>
      <c r="G45" s="49" t="s">
        <v>66</v>
      </c>
      <c r="H45" s="49" t="s">
        <v>67</v>
      </c>
      <c r="I45" s="50"/>
      <c r="J45" s="51" t="n">
        <v>14.99</v>
      </c>
      <c r="K45" s="52" t="n">
        <v>-1.5</v>
      </c>
      <c r="L45" s="53" t="n">
        <v>0.219</v>
      </c>
      <c r="M45" s="54"/>
      <c r="N45" s="52"/>
      <c r="O45" s="53"/>
      <c r="P45" s="55" t="str">
        <f aca="false">IF(ISBLANK(J45),"",IF(J45&gt;14.94,"",IF(J45&lt;=11.4,"TSM",IF(J45&lt;=11.84,"SM",IF(J45&lt;=12.4,"KSM",IF(J45&lt;=13.04,"I A",IF(J45&lt;=13.84,"II A",IF(J45&lt;=14.94,"III A"))))))))</f>
        <v/>
      </c>
      <c r="Q45" s="49" t="s">
        <v>73</v>
      </c>
      <c r="R45" s="57" t="s">
        <v>69</v>
      </c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S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Z20" activeCellId="0" sqref="Z20"/>
    </sheetView>
  </sheetViews>
  <sheetFormatPr defaultRowHeight="13.2" zeroHeight="false" outlineLevelRow="0" outlineLevelCol="0"/>
  <cols>
    <col collapsed="false" customWidth="true" hidden="false" outlineLevel="0" max="1" min="1" style="1" width="4.66"/>
    <col collapsed="false" customWidth="true" hidden="true" outlineLevel="0" max="2" min="2" style="1" width="4.66"/>
    <col collapsed="false" customWidth="true" hidden="false" outlineLevel="0" max="3" min="3" style="2" width="9.44"/>
    <col collapsed="false" customWidth="true" hidden="false" outlineLevel="0" max="4" min="4" style="3" width="14.55"/>
    <col collapsed="false" customWidth="true" hidden="false" outlineLevel="0" max="5" min="5" style="4" width="9.33"/>
    <col collapsed="false" customWidth="true" hidden="false" outlineLevel="0" max="7" min="6" style="3" width="10.11"/>
    <col collapsed="false" customWidth="true" hidden="false" outlineLevel="0" max="8" min="8" style="3" width="11.66"/>
    <col collapsed="false" customWidth="true" hidden="false" outlineLevel="0" max="9" min="9" style="5" width="5.44"/>
    <col collapsed="false" customWidth="true" hidden="false" outlineLevel="0" max="10" min="10" style="6" width="6.44"/>
    <col collapsed="false" customWidth="true" hidden="false" outlineLevel="0" max="11" min="11" style="6" width="3.99"/>
    <col collapsed="false" customWidth="true" hidden="false" outlineLevel="0" max="12" min="12" style="6" width="4.66"/>
    <col collapsed="false" customWidth="true" hidden="false" outlineLevel="0" max="13" min="13" style="6" width="6.01"/>
    <col collapsed="false" customWidth="true" hidden="false" outlineLevel="0" max="14" min="14" style="6" width="3.99"/>
    <col collapsed="false" customWidth="true" hidden="false" outlineLevel="0" max="15" min="15" style="6" width="4.66"/>
    <col collapsed="false" customWidth="true" hidden="false" outlineLevel="0" max="16" min="16" style="5" width="4.44"/>
    <col collapsed="false" customWidth="true" hidden="false" outlineLevel="0" max="17" min="17" style="3" width="26.89"/>
    <col collapsed="false" customWidth="true" hidden="true" outlineLevel="0" max="18" min="18" style="7" width="7.11"/>
    <col collapsed="false" customWidth="true" hidden="false" outlineLevel="0" max="19" min="19" style="3" width="2"/>
    <col collapsed="false" customWidth="true" hidden="false" outlineLevel="0" max="1025" min="20" style="3" width="9.11"/>
  </cols>
  <sheetData>
    <row r="1" s="11" customFormat="true" ht="18.75" hidden="false" customHeight="true" outlineLevel="0" collapsed="false">
      <c r="A1" s="8" t="s">
        <v>0</v>
      </c>
      <c r="B1" s="9"/>
      <c r="C1" s="10"/>
      <c r="E1" s="12"/>
      <c r="I1" s="5"/>
      <c r="J1" s="13"/>
      <c r="K1" s="13"/>
      <c r="L1" s="13"/>
      <c r="M1" s="13"/>
      <c r="N1" s="13"/>
      <c r="O1" s="13"/>
      <c r="P1" s="5"/>
      <c r="R1" s="7"/>
    </row>
    <row r="2" s="17" customFormat="true" ht="15" hidden="false" customHeight="true" outlineLevel="0" collapsed="false">
      <c r="A2" s="14"/>
      <c r="B2" s="15"/>
      <c r="C2" s="16"/>
      <c r="E2" s="18"/>
      <c r="I2" s="19"/>
      <c r="J2" s="20"/>
      <c r="K2" s="20"/>
      <c r="L2" s="20"/>
      <c r="M2" s="20"/>
      <c r="N2" s="20"/>
      <c r="O2" s="20"/>
      <c r="P2" s="19"/>
      <c r="Q2" s="21" t="s">
        <v>1</v>
      </c>
      <c r="R2" s="22"/>
    </row>
    <row r="3" customFormat="false" ht="12.75" hidden="false" customHeight="true" outlineLevel="0" collapsed="false">
      <c r="A3" s="23"/>
      <c r="B3" s="23"/>
      <c r="Q3" s="24" t="s">
        <v>2</v>
      </c>
    </row>
    <row r="4" customFormat="false" ht="15.75" hidden="false" customHeight="true" outlineLevel="0" collapsed="false">
      <c r="C4" s="25" t="s">
        <v>3</v>
      </c>
      <c r="E4" s="26"/>
      <c r="Q4" s="27"/>
    </row>
    <row r="5" customFormat="false" ht="3.75" hidden="false" customHeight="true" outlineLevel="0" collapsed="false"/>
    <row r="6" customFormat="false" ht="13.8" hidden="false" customHeight="false" outlineLevel="0" collapsed="false">
      <c r="B6" s="28"/>
      <c r="C6" s="29"/>
      <c r="D6" s="30"/>
      <c r="E6" s="31"/>
      <c r="F6" s="32"/>
      <c r="G6" s="33"/>
    </row>
    <row r="7" s="43" customFormat="true" ht="14.25" hidden="false" customHeight="true" outlineLevel="0" collapsed="false">
      <c r="A7" s="34" t="s">
        <v>142</v>
      </c>
      <c r="B7" s="35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11</v>
      </c>
      <c r="H7" s="39" t="s">
        <v>12</v>
      </c>
      <c r="I7" s="38" t="s">
        <v>13</v>
      </c>
      <c r="J7" s="35" t="s">
        <v>14</v>
      </c>
      <c r="K7" s="39" t="s">
        <v>15</v>
      </c>
      <c r="L7" s="39" t="s">
        <v>16</v>
      </c>
      <c r="M7" s="39" t="s">
        <v>17</v>
      </c>
      <c r="N7" s="39" t="s">
        <v>15</v>
      </c>
      <c r="O7" s="39" t="s">
        <v>16</v>
      </c>
      <c r="P7" s="40" t="s">
        <v>18</v>
      </c>
      <c r="Q7" s="41" t="s">
        <v>19</v>
      </c>
      <c r="R7" s="42"/>
    </row>
    <row r="8" customFormat="false" ht="13.8" hidden="false" customHeight="false" outlineLevel="0" collapsed="false">
      <c r="A8" s="44" t="n">
        <v>1</v>
      </c>
      <c r="B8" s="45"/>
      <c r="C8" s="46" t="s">
        <v>80</v>
      </c>
      <c r="D8" s="47" t="s">
        <v>81</v>
      </c>
      <c r="E8" s="48" t="s">
        <v>82</v>
      </c>
      <c r="F8" s="49" t="s">
        <v>37</v>
      </c>
      <c r="G8" s="49" t="s">
        <v>38</v>
      </c>
      <c r="H8" s="49"/>
      <c r="I8" s="50" t="n">
        <v>18</v>
      </c>
      <c r="J8" s="59" t="n">
        <v>12.23</v>
      </c>
      <c r="K8" s="52" t="n">
        <v>-0.9</v>
      </c>
      <c r="L8" s="53" t="n">
        <v>0.147</v>
      </c>
      <c r="M8" s="54" t="n">
        <v>12.15</v>
      </c>
      <c r="N8" s="52" t="n">
        <v>-1.2</v>
      </c>
      <c r="O8" s="53" t="n">
        <v>0.162</v>
      </c>
      <c r="P8" s="55" t="str">
        <f aca="false">IF(ISBLANK(J8),"",IF(J8&gt;14.94,"",IF(J8&lt;=11.4,"TSM",IF(J8&lt;=11.84,"SM",IF(J8&lt;=12.4,"KSM",IF(J8&lt;=13.04,"I A",IF(J8&lt;=13.84,"II A",IF(J8&lt;=14.94,"III A"))))))))</f>
        <v>KSM</v>
      </c>
      <c r="Q8" s="49" t="s">
        <v>83</v>
      </c>
      <c r="R8" s="57" t="s">
        <v>84</v>
      </c>
    </row>
    <row r="9" customFormat="false" ht="13.8" hidden="false" customHeight="false" outlineLevel="0" collapsed="false">
      <c r="A9" s="44" t="n">
        <v>2</v>
      </c>
      <c r="B9" s="45"/>
      <c r="C9" s="46" t="s">
        <v>117</v>
      </c>
      <c r="D9" s="47" t="s">
        <v>118</v>
      </c>
      <c r="E9" s="48" t="s">
        <v>119</v>
      </c>
      <c r="F9" s="49" t="s">
        <v>120</v>
      </c>
      <c r="G9" s="49" t="s">
        <v>121</v>
      </c>
      <c r="H9" s="49" t="s">
        <v>122</v>
      </c>
      <c r="I9" s="50" t="n">
        <v>14</v>
      </c>
      <c r="J9" s="59" t="n">
        <v>12.38</v>
      </c>
      <c r="K9" s="52" t="n">
        <v>-1.5</v>
      </c>
      <c r="L9" s="53" t="n">
        <v>0.175</v>
      </c>
      <c r="M9" s="54" t="n">
        <v>12.32</v>
      </c>
      <c r="N9" s="52" t="n">
        <v>-1.2</v>
      </c>
      <c r="O9" s="53" t="n">
        <v>0.174</v>
      </c>
      <c r="P9" s="55" t="str">
        <f aca="false">IF(ISBLANK(J9),"",IF(J9&gt;14.94,"",IF(J9&lt;=11.4,"TSM",IF(J9&lt;=11.84,"SM",IF(J9&lt;=12.4,"KSM",IF(J9&lt;=13.04,"I A",IF(J9&lt;=13.84,"II A",IF(J9&lt;=14.94,"III A"))))))))</f>
        <v>KSM</v>
      </c>
      <c r="Q9" s="49" t="s">
        <v>123</v>
      </c>
      <c r="R9" s="57" t="s">
        <v>124</v>
      </c>
    </row>
    <row r="10" customFormat="false" ht="13.8" hidden="false" customHeight="false" outlineLevel="0" collapsed="false">
      <c r="A10" s="44" t="n">
        <v>3</v>
      </c>
      <c r="B10" s="45"/>
      <c r="C10" s="46" t="s">
        <v>75</v>
      </c>
      <c r="D10" s="47" t="s">
        <v>76</v>
      </c>
      <c r="E10" s="48" t="s">
        <v>77</v>
      </c>
      <c r="F10" s="49" t="s">
        <v>45</v>
      </c>
      <c r="G10" s="49" t="s">
        <v>24</v>
      </c>
      <c r="H10" s="49" t="s">
        <v>46</v>
      </c>
      <c r="I10" s="50" t="n">
        <v>11</v>
      </c>
      <c r="J10" s="51" t="n">
        <v>12.39</v>
      </c>
      <c r="K10" s="52" t="n">
        <v>-0.9</v>
      </c>
      <c r="L10" s="53" t="n">
        <v>0.2</v>
      </c>
      <c r="M10" s="59" t="n">
        <v>12.4</v>
      </c>
      <c r="N10" s="52" t="n">
        <v>-1.2</v>
      </c>
      <c r="O10" s="53" t="n">
        <v>0.178</v>
      </c>
      <c r="P10" s="55" t="str">
        <f aca="false">IF(ISBLANK(J10),"",IF(J10&gt;14.94,"",IF(J10&lt;=11.4,"TSM",IF(J10&lt;=11.84,"SM",IF(J10&lt;=12.4,"KSM",IF(J10&lt;=13.04,"I A",IF(J10&lt;=13.84,"II A",IF(J10&lt;=14.94,"III A"))))))))</f>
        <v>KSM</v>
      </c>
      <c r="Q10" s="49" t="s">
        <v>78</v>
      </c>
      <c r="R10" s="57" t="s">
        <v>79</v>
      </c>
    </row>
    <row r="11" customFormat="false" ht="13.8" hidden="false" customHeight="false" outlineLevel="0" collapsed="false">
      <c r="A11" s="44" t="n">
        <v>4</v>
      </c>
      <c r="B11" s="45"/>
      <c r="C11" s="46" t="s">
        <v>34</v>
      </c>
      <c r="D11" s="47" t="s">
        <v>35</v>
      </c>
      <c r="E11" s="48" t="s">
        <v>36</v>
      </c>
      <c r="F11" s="49" t="s">
        <v>37</v>
      </c>
      <c r="G11" s="49" t="s">
        <v>38</v>
      </c>
      <c r="H11" s="49" t="s">
        <v>39</v>
      </c>
      <c r="I11" s="50" t="n">
        <v>9</v>
      </c>
      <c r="J11" s="51" t="n">
        <v>12.5</v>
      </c>
      <c r="K11" s="52" t="n">
        <v>0</v>
      </c>
      <c r="L11" s="53" t="n">
        <v>0.164</v>
      </c>
      <c r="M11" s="59" t="n">
        <v>12.72</v>
      </c>
      <c r="N11" s="52" t="n">
        <v>-1.2</v>
      </c>
      <c r="O11" s="53" t="n">
        <v>0.176</v>
      </c>
      <c r="P11" s="55" t="str">
        <f aca="false">IF(ISBLANK(J11),"",IF(J11&gt;14.94,"",IF(J11&lt;=11.4,"TSM",IF(J11&lt;=11.84,"SM",IF(J11&lt;=12.4,"KSM",IF(J11&lt;=13.04,"I A",IF(J11&lt;=13.84,"II A",IF(J11&lt;=14.94,"III A"))))))))</f>
        <v>I A</v>
      </c>
      <c r="Q11" s="49" t="s">
        <v>40</v>
      </c>
      <c r="R11" s="57" t="s">
        <v>41</v>
      </c>
    </row>
    <row r="12" customFormat="false" ht="13.8" hidden="false" customHeight="false" outlineLevel="0" collapsed="false">
      <c r="A12" s="44" t="n">
        <v>5</v>
      </c>
      <c r="B12" s="45"/>
      <c r="C12" s="46" t="s">
        <v>27</v>
      </c>
      <c r="D12" s="47" t="s">
        <v>28</v>
      </c>
      <c r="E12" s="48" t="s">
        <v>29</v>
      </c>
      <c r="F12" s="49" t="s">
        <v>30</v>
      </c>
      <c r="G12" s="49" t="s">
        <v>31</v>
      </c>
      <c r="H12" s="49"/>
      <c r="I12" s="50" t="n">
        <v>8</v>
      </c>
      <c r="J12" s="51" t="n">
        <v>12.88</v>
      </c>
      <c r="K12" s="52" t="n">
        <v>0</v>
      </c>
      <c r="L12" s="53" t="n">
        <v>0.283</v>
      </c>
      <c r="M12" s="59" t="n">
        <v>13.1</v>
      </c>
      <c r="N12" s="52" t="n">
        <v>-1.2</v>
      </c>
      <c r="O12" s="53" t="n">
        <v>0.337</v>
      </c>
      <c r="P12" s="55" t="str">
        <f aca="false">IF(ISBLANK(J12),"",IF(J12&gt;14.94,"",IF(J12&lt;=11.4,"TSM",IF(J12&lt;=11.84,"SM",IF(J12&lt;=12.4,"KSM",IF(J12&lt;=13.04,"I A",IF(J12&lt;=13.84,"II A",IF(J12&lt;=14.94,"III A"))))))))</f>
        <v>I A</v>
      </c>
      <c r="Q12" s="49" t="s">
        <v>32</v>
      </c>
      <c r="R12" s="57" t="s">
        <v>33</v>
      </c>
    </row>
    <row r="13" customFormat="false" ht="13.8" hidden="false" customHeight="false" outlineLevel="0" collapsed="false">
      <c r="A13" s="44" t="n">
        <v>6</v>
      </c>
      <c r="B13" s="45"/>
      <c r="C13" s="46" t="s">
        <v>42</v>
      </c>
      <c r="D13" s="47" t="s">
        <v>43</v>
      </c>
      <c r="E13" s="48" t="s">
        <v>44</v>
      </c>
      <c r="F13" s="49" t="s">
        <v>45</v>
      </c>
      <c r="G13" s="49" t="s">
        <v>24</v>
      </c>
      <c r="H13" s="49" t="s">
        <v>46</v>
      </c>
      <c r="I13" s="50" t="n">
        <v>7</v>
      </c>
      <c r="J13" s="51" t="n">
        <v>13</v>
      </c>
      <c r="K13" s="52" t="n">
        <v>0</v>
      </c>
      <c r="L13" s="53" t="n">
        <v>0.242</v>
      </c>
      <c r="M13" s="59" t="n">
        <v>13.12</v>
      </c>
      <c r="N13" s="52" t="n">
        <v>-1.2</v>
      </c>
      <c r="O13" s="53" t="n">
        <v>0.204</v>
      </c>
      <c r="P13" s="55" t="str">
        <f aca="false">IF(ISBLANK(J13),"",IF(J13&gt;14.94,"",IF(J13&lt;=11.4,"TSM",IF(J13&lt;=11.84,"SM",IF(J13&lt;=12.4,"KSM",IF(J13&lt;=13.04,"I A",IF(J13&lt;=13.84,"II A",IF(J13&lt;=14.94,"III A"))))))))</f>
        <v>I A</v>
      </c>
      <c r="Q13" s="49" t="s">
        <v>47</v>
      </c>
      <c r="R13" s="57" t="s">
        <v>48</v>
      </c>
    </row>
    <row r="14" customFormat="false" ht="13.8" hidden="false" customHeight="false" outlineLevel="0" collapsed="false">
      <c r="A14" s="44" t="n">
        <v>7</v>
      </c>
      <c r="B14" s="45"/>
      <c r="C14" s="46" t="s">
        <v>94</v>
      </c>
      <c r="D14" s="47" t="s">
        <v>95</v>
      </c>
      <c r="E14" s="48" t="s">
        <v>96</v>
      </c>
      <c r="F14" s="49" t="s">
        <v>52</v>
      </c>
      <c r="G14" s="49" t="s">
        <v>24</v>
      </c>
      <c r="H14" s="49" t="s">
        <v>46</v>
      </c>
      <c r="I14" s="50" t="n">
        <v>6</v>
      </c>
      <c r="J14" s="51" t="n">
        <v>13.1</v>
      </c>
      <c r="K14" s="52" t="n">
        <v>-0.9</v>
      </c>
      <c r="L14" s="53" t="n">
        <v>0.194</v>
      </c>
      <c r="M14" s="59" t="n">
        <v>13.16</v>
      </c>
      <c r="N14" s="52" t="n">
        <v>-1.2</v>
      </c>
      <c r="O14" s="53" t="n">
        <v>0.183</v>
      </c>
      <c r="P14" s="55" t="str">
        <f aca="false">IF(ISBLANK(J14),"",IF(J14&gt;14.94,"",IF(J14&lt;=11.4,"TSM",IF(J14&lt;=11.84,"SM",IF(J14&lt;=12.4,"KSM",IF(J14&lt;=13.04,"I A",IF(J14&lt;=13.84,"II A",IF(J14&lt;=14.94,"III A"))))))))</f>
        <v>II A</v>
      </c>
      <c r="Q14" s="49" t="s">
        <v>97</v>
      </c>
      <c r="R14" s="57" t="s">
        <v>98</v>
      </c>
      <c r="S14" s="43"/>
    </row>
    <row r="15" customFormat="false" ht="14.4" hidden="false" customHeight="false" outlineLevel="0" collapsed="false">
      <c r="A15" s="44" t="n">
        <v>8</v>
      </c>
      <c r="B15" s="45"/>
      <c r="C15" s="46" t="s">
        <v>85</v>
      </c>
      <c r="D15" s="47" t="s">
        <v>86</v>
      </c>
      <c r="E15" s="48" t="s">
        <v>87</v>
      </c>
      <c r="F15" s="49" t="s">
        <v>88</v>
      </c>
      <c r="G15" s="49" t="s">
        <v>89</v>
      </c>
      <c r="H15" s="49" t="s">
        <v>90</v>
      </c>
      <c r="I15" s="50" t="n">
        <v>5</v>
      </c>
      <c r="J15" s="51" t="n">
        <v>13.1</v>
      </c>
      <c r="K15" s="52" t="n">
        <v>-0.9</v>
      </c>
      <c r="L15" s="53" t="n">
        <v>0.173</v>
      </c>
      <c r="M15" s="59" t="n">
        <v>13.22</v>
      </c>
      <c r="N15" s="52" t="n">
        <v>-1.2</v>
      </c>
      <c r="O15" s="53" t="n">
        <v>0.2</v>
      </c>
      <c r="P15" s="55" t="str">
        <f aca="false">IF(ISBLANK(J15),"",IF(J15&gt;14.94,"",IF(J15&lt;=11.4,"TSM",IF(J15&lt;=11.84,"SM",IF(J15&lt;=12.4,"KSM",IF(J15&lt;=13.04,"I A",IF(J15&lt;=13.84,"II A",IF(J15&lt;=14.94,"III A"))))))))</f>
        <v>II A</v>
      </c>
      <c r="Q15" s="49" t="s">
        <v>91</v>
      </c>
      <c r="R15" s="57" t="s">
        <v>92</v>
      </c>
      <c r="S15" s="43"/>
    </row>
    <row r="16" s="43" customFormat="true" ht="14.25" hidden="false" customHeight="true" outlineLevel="0" collapsed="false">
      <c r="A16" s="34" t="s">
        <v>142</v>
      </c>
      <c r="B16" s="35" t="s">
        <v>6</v>
      </c>
      <c r="C16" s="36" t="s">
        <v>7</v>
      </c>
      <c r="D16" s="37" t="s">
        <v>8</v>
      </c>
      <c r="E16" s="38" t="s">
        <v>9</v>
      </c>
      <c r="F16" s="39" t="s">
        <v>10</v>
      </c>
      <c r="G16" s="39" t="s">
        <v>11</v>
      </c>
      <c r="H16" s="39" t="s">
        <v>12</v>
      </c>
      <c r="I16" s="38" t="s">
        <v>13</v>
      </c>
      <c r="J16" s="35" t="s">
        <v>14</v>
      </c>
      <c r="K16" s="39" t="s">
        <v>15</v>
      </c>
      <c r="L16" s="39" t="s">
        <v>16</v>
      </c>
      <c r="M16" s="39" t="s">
        <v>17</v>
      </c>
      <c r="N16" s="39" t="s">
        <v>15</v>
      </c>
      <c r="O16" s="39" t="s">
        <v>16</v>
      </c>
      <c r="P16" s="40" t="s">
        <v>18</v>
      </c>
      <c r="Q16" s="41" t="s">
        <v>19</v>
      </c>
      <c r="R16" s="42"/>
    </row>
    <row r="17" customFormat="false" ht="13.8" hidden="false" customHeight="false" outlineLevel="0" collapsed="false">
      <c r="A17" s="44" t="n">
        <v>9</v>
      </c>
      <c r="B17" s="45"/>
      <c r="C17" s="46" t="s">
        <v>49</v>
      </c>
      <c r="D17" s="47" t="s">
        <v>50</v>
      </c>
      <c r="E17" s="48" t="s">
        <v>51</v>
      </c>
      <c r="F17" s="49" t="s">
        <v>52</v>
      </c>
      <c r="G17" s="49" t="s">
        <v>24</v>
      </c>
      <c r="H17" s="49"/>
      <c r="I17" s="50" t="n">
        <v>4</v>
      </c>
      <c r="J17" s="51" t="n">
        <v>13.22</v>
      </c>
      <c r="K17" s="52" t="n">
        <v>0</v>
      </c>
      <c r="L17" s="53" t="n">
        <v>0.215</v>
      </c>
      <c r="M17" s="54"/>
      <c r="N17" s="52"/>
      <c r="O17" s="53"/>
      <c r="P17" s="55" t="str">
        <f aca="false">IF(ISBLANK(J17),"",IF(J17&gt;14.94,"",IF(J17&lt;=11.4,"TSM",IF(J17&lt;=11.84,"SM",IF(J17&lt;=12.4,"KSM",IF(J17&lt;=13.04,"I A",IF(J17&lt;=13.84,"II A",IF(J17&lt;=14.94,"III A"))))))))</f>
        <v>II A</v>
      </c>
      <c r="Q17" s="49" t="s">
        <v>53</v>
      </c>
      <c r="R17" s="57" t="s">
        <v>54</v>
      </c>
    </row>
    <row r="18" customFormat="false" ht="13.8" hidden="false" customHeight="false" outlineLevel="0" collapsed="false">
      <c r="A18" s="44" t="n">
        <v>10</v>
      </c>
      <c r="B18" s="45"/>
      <c r="C18" s="46" t="s">
        <v>112</v>
      </c>
      <c r="D18" s="47" t="s">
        <v>113</v>
      </c>
      <c r="E18" s="48" t="s">
        <v>114</v>
      </c>
      <c r="F18" s="49" t="s">
        <v>88</v>
      </c>
      <c r="G18" s="49" t="s">
        <v>89</v>
      </c>
      <c r="H18" s="49"/>
      <c r="I18" s="50" t="n">
        <v>3</v>
      </c>
      <c r="J18" s="51" t="n">
        <v>13.23</v>
      </c>
      <c r="K18" s="52" t="n">
        <v>-1.5</v>
      </c>
      <c r="L18" s="53" t="n">
        <v>0.204</v>
      </c>
      <c r="M18" s="54"/>
      <c r="N18" s="52"/>
      <c r="O18" s="53"/>
      <c r="P18" s="55" t="str">
        <f aca="false">IF(ISBLANK(J18),"",IF(J18&gt;14.94,"",IF(J18&lt;=11.4,"TSM",IF(J18&lt;=11.84,"SM",IF(J18&lt;=12.4,"KSM",IF(J18&lt;=13.04,"I A",IF(J18&lt;=13.84,"II A",IF(J18&lt;=14.94,"III A"))))))))</f>
        <v>II A</v>
      </c>
      <c r="Q18" s="49" t="s">
        <v>115</v>
      </c>
      <c r="R18" s="57" t="s">
        <v>116</v>
      </c>
    </row>
    <row r="19" customFormat="false" ht="13.8" hidden="false" customHeight="false" outlineLevel="0" collapsed="false">
      <c r="A19" s="44" t="n">
        <v>11</v>
      </c>
      <c r="B19" s="45"/>
      <c r="C19" s="46" t="s">
        <v>62</v>
      </c>
      <c r="D19" s="47" t="s">
        <v>104</v>
      </c>
      <c r="E19" s="48" t="s">
        <v>105</v>
      </c>
      <c r="F19" s="49" t="s">
        <v>106</v>
      </c>
      <c r="G19" s="49" t="s">
        <v>107</v>
      </c>
      <c r="H19" s="49"/>
      <c r="I19" s="50" t="n">
        <v>2</v>
      </c>
      <c r="J19" s="51" t="n">
        <v>13.24</v>
      </c>
      <c r="K19" s="52" t="n">
        <v>-0.9</v>
      </c>
      <c r="L19" s="53" t="n">
        <v>0.221</v>
      </c>
      <c r="M19" s="54"/>
      <c r="N19" s="52"/>
      <c r="O19" s="53"/>
      <c r="P19" s="55" t="str">
        <f aca="false">IF(ISBLANK(J19),"",IF(J19&gt;14.94,"",IF(J19&lt;=11.4,"TSM",IF(J19&lt;=11.84,"SM",IF(J19&lt;=12.4,"KSM",IF(J19&lt;=13.04,"I A",IF(J19&lt;=13.84,"II A",IF(J19&lt;=14.94,"III A"))))))))</f>
        <v>II A</v>
      </c>
      <c r="Q19" s="49" t="s">
        <v>108</v>
      </c>
      <c r="R19" s="57" t="s">
        <v>69</v>
      </c>
    </row>
    <row r="20" customFormat="false" ht="13.8" hidden="false" customHeight="false" outlineLevel="0" collapsed="false">
      <c r="A20" s="44" t="n">
        <v>12</v>
      </c>
      <c r="B20" s="45"/>
      <c r="C20" s="46" t="s">
        <v>125</v>
      </c>
      <c r="D20" s="47" t="s">
        <v>126</v>
      </c>
      <c r="E20" s="48" t="s">
        <v>127</v>
      </c>
      <c r="F20" s="49" t="s">
        <v>45</v>
      </c>
      <c r="G20" s="49" t="s">
        <v>24</v>
      </c>
      <c r="H20" s="49"/>
      <c r="I20" s="50" t="n">
        <v>1</v>
      </c>
      <c r="J20" s="51" t="n">
        <v>13.31</v>
      </c>
      <c r="K20" s="52" t="n">
        <v>-1.5</v>
      </c>
      <c r="L20" s="53" t="n">
        <v>0.157</v>
      </c>
      <c r="M20" s="54"/>
      <c r="N20" s="52"/>
      <c r="O20" s="53"/>
      <c r="P20" s="55" t="str">
        <f aca="false">IF(ISBLANK(J20),"",IF(J20&gt;14.94,"",IF(J20&lt;=11.4,"TSM",IF(J20&lt;=11.84,"SM",IF(J20&lt;=12.4,"KSM",IF(J20&lt;=13.04,"I A",IF(J20&lt;=13.84,"II A",IF(J20&lt;=14.94,"III A"))))))))</f>
        <v>II A</v>
      </c>
      <c r="Q20" s="49" t="s">
        <v>128</v>
      </c>
      <c r="R20" s="57" t="s">
        <v>129</v>
      </c>
    </row>
    <row r="21" customFormat="false" ht="13.8" hidden="false" customHeight="false" outlineLevel="0" collapsed="false">
      <c r="A21" s="44" t="n">
        <v>13</v>
      </c>
      <c r="B21" s="45"/>
      <c r="C21" s="46" t="s">
        <v>130</v>
      </c>
      <c r="D21" s="47" t="s">
        <v>131</v>
      </c>
      <c r="E21" s="48" t="s">
        <v>132</v>
      </c>
      <c r="F21" s="49" t="s">
        <v>37</v>
      </c>
      <c r="G21" s="49" t="s">
        <v>38</v>
      </c>
      <c r="H21" s="49" t="s">
        <v>39</v>
      </c>
      <c r="I21" s="50"/>
      <c r="J21" s="51" t="n">
        <v>13.39</v>
      </c>
      <c r="K21" s="52" t="n">
        <v>-1.5</v>
      </c>
      <c r="L21" s="53" t="n">
        <v>0.204</v>
      </c>
      <c r="M21" s="54"/>
      <c r="N21" s="52"/>
      <c r="O21" s="53"/>
      <c r="P21" s="55" t="str">
        <f aca="false">IF(ISBLANK(J21),"",IF(J21&gt;14.94,"",IF(J21&lt;=11.4,"TSM",IF(J21&lt;=11.84,"SM",IF(J21&lt;=12.4,"KSM",IF(J21&lt;=13.04,"I A",IF(J21&lt;=13.84,"II A",IF(J21&lt;=14.94,"III A"))))))))</f>
        <v>II A</v>
      </c>
      <c r="Q21" s="49" t="s">
        <v>40</v>
      </c>
      <c r="R21" s="57" t="s">
        <v>133</v>
      </c>
    </row>
    <row r="22" customFormat="false" ht="13.8" hidden="false" customHeight="false" outlineLevel="0" collapsed="false">
      <c r="A22" s="44" t="n">
        <v>14</v>
      </c>
      <c r="B22" s="45"/>
      <c r="C22" s="46" t="s">
        <v>75</v>
      </c>
      <c r="D22" s="47" t="s">
        <v>109</v>
      </c>
      <c r="E22" s="48" t="s">
        <v>110</v>
      </c>
      <c r="F22" s="49" t="s">
        <v>52</v>
      </c>
      <c r="G22" s="49" t="s">
        <v>24</v>
      </c>
      <c r="H22" s="49"/>
      <c r="I22" s="50"/>
      <c r="J22" s="51" t="n">
        <v>13.6</v>
      </c>
      <c r="K22" s="52" t="n">
        <v>-1.5</v>
      </c>
      <c r="L22" s="53" t="n">
        <v>0.199</v>
      </c>
      <c r="M22" s="54"/>
      <c r="N22" s="52"/>
      <c r="O22" s="53"/>
      <c r="P22" s="55" t="str">
        <f aca="false">IF(ISBLANK(J22),"",IF(J22&gt;14.94,"",IF(J22&lt;=11.4,"TSM",IF(J22&lt;=11.84,"SM",IF(J22&lt;=12.4,"KSM",IF(J22&lt;=13.04,"I A",IF(J22&lt;=13.84,"II A",IF(J22&lt;=14.94,"III A"))))))))</f>
        <v>II A</v>
      </c>
      <c r="Q22" s="49" t="s">
        <v>53</v>
      </c>
      <c r="R22" s="57" t="s">
        <v>111</v>
      </c>
    </row>
    <row r="23" customFormat="false" ht="13.8" hidden="false" customHeight="false" outlineLevel="0" collapsed="false">
      <c r="A23" s="44" t="n">
        <v>15</v>
      </c>
      <c r="B23" s="45"/>
      <c r="C23" s="46" t="s">
        <v>70</v>
      </c>
      <c r="D23" s="47" t="s">
        <v>71</v>
      </c>
      <c r="E23" s="48" t="s">
        <v>72</v>
      </c>
      <c r="F23" s="49" t="s">
        <v>65</v>
      </c>
      <c r="G23" s="49" t="s">
        <v>66</v>
      </c>
      <c r="H23" s="49" t="s">
        <v>67</v>
      </c>
      <c r="I23" s="50"/>
      <c r="J23" s="51" t="n">
        <v>13.65</v>
      </c>
      <c r="K23" s="52" t="n">
        <v>-0.9</v>
      </c>
      <c r="L23" s="53" t="n">
        <v>0.127</v>
      </c>
      <c r="M23" s="54"/>
      <c r="N23" s="52"/>
      <c r="O23" s="53"/>
      <c r="P23" s="55" t="str">
        <f aca="false">IF(ISBLANK(J23),"",IF(J23&gt;14.94,"",IF(J23&lt;=11.4,"TSM",IF(J23&lt;=11.84,"SM",IF(J23&lt;=12.4,"KSM",IF(J23&lt;=13.04,"I A",IF(J23&lt;=13.84,"II A",IF(J23&lt;=14.94,"III A"))))))))</f>
        <v>II A</v>
      </c>
      <c r="Q23" s="49" t="s">
        <v>73</v>
      </c>
      <c r="R23" s="57" t="s">
        <v>74</v>
      </c>
    </row>
    <row r="24" customFormat="false" ht="13.8" hidden="false" customHeight="false" outlineLevel="0" collapsed="false">
      <c r="A24" s="44" t="n">
        <v>16</v>
      </c>
      <c r="B24" s="45"/>
      <c r="C24" s="46" t="s">
        <v>134</v>
      </c>
      <c r="D24" s="47" t="s">
        <v>135</v>
      </c>
      <c r="E24" s="48" t="s">
        <v>136</v>
      </c>
      <c r="F24" s="49" t="s">
        <v>52</v>
      </c>
      <c r="G24" s="49" t="s">
        <v>24</v>
      </c>
      <c r="H24" s="49"/>
      <c r="I24" s="50"/>
      <c r="J24" s="51" t="n">
        <v>14.03</v>
      </c>
      <c r="K24" s="52" t="n">
        <v>-1.5</v>
      </c>
      <c r="L24" s="53" t="n">
        <v>0.196</v>
      </c>
      <c r="M24" s="54"/>
      <c r="N24" s="52"/>
      <c r="O24" s="53"/>
      <c r="P24" s="55" t="str">
        <f aca="false">IF(ISBLANK(J24),"",IF(J24&gt;14.94,"",IF(J24&lt;=11.4,"TSM",IF(J24&lt;=11.84,"SM",IF(J24&lt;=12.4,"KSM",IF(J24&lt;=13.04,"I A",IF(J24&lt;=13.84,"II A",IF(J24&lt;=14.94,"III A"))))))))</f>
        <v>III A</v>
      </c>
      <c r="Q24" s="49" t="s">
        <v>137</v>
      </c>
      <c r="R24" s="57" t="s">
        <v>138</v>
      </c>
    </row>
    <row r="25" customFormat="false" ht="13.8" hidden="false" customHeight="false" outlineLevel="0" collapsed="false">
      <c r="A25" s="44" t="n">
        <v>17</v>
      </c>
      <c r="B25" s="45"/>
      <c r="C25" s="46" t="s">
        <v>20</v>
      </c>
      <c r="D25" s="47" t="s">
        <v>21</v>
      </c>
      <c r="E25" s="48" t="s">
        <v>22</v>
      </c>
      <c r="F25" s="49" t="s">
        <v>23</v>
      </c>
      <c r="G25" s="49" t="s">
        <v>24</v>
      </c>
      <c r="H25" s="49"/>
      <c r="I25" s="50" t="s">
        <v>25</v>
      </c>
      <c r="J25" s="51" t="n">
        <v>14.3</v>
      </c>
      <c r="K25" s="52" t="n">
        <v>0</v>
      </c>
      <c r="L25" s="53" t="n">
        <v>0.224</v>
      </c>
      <c r="M25" s="54"/>
      <c r="N25" s="52"/>
      <c r="O25" s="53"/>
      <c r="P25" s="55" t="str">
        <f aca="false">IF(ISBLANK(J25),"",IF(J25&gt;14.94,"",IF(J25&lt;=11.4,"TSM",IF(J25&lt;=11.84,"SM",IF(J25&lt;=12.4,"KSM",IF(J25&lt;=13.04,"I A",IF(J25&lt;=13.84,"II A",IF(J25&lt;=14.94,"III A"))))))))</f>
        <v>III A</v>
      </c>
      <c r="Q25" s="49" t="s">
        <v>26</v>
      </c>
      <c r="R25" s="57"/>
    </row>
    <row r="26" customFormat="false" ht="13.8" hidden="false" customHeight="false" outlineLevel="0" collapsed="false">
      <c r="A26" s="44" t="n">
        <v>18</v>
      </c>
      <c r="B26" s="45"/>
      <c r="C26" s="46" t="s">
        <v>62</v>
      </c>
      <c r="D26" s="47" t="s">
        <v>63</v>
      </c>
      <c r="E26" s="48" t="s">
        <v>64</v>
      </c>
      <c r="F26" s="49" t="s">
        <v>65</v>
      </c>
      <c r="G26" s="49" t="s">
        <v>66</v>
      </c>
      <c r="H26" s="49" t="s">
        <v>67</v>
      </c>
      <c r="I26" s="50"/>
      <c r="J26" s="51" t="n">
        <v>14.33</v>
      </c>
      <c r="K26" s="52" t="n">
        <v>0</v>
      </c>
      <c r="L26" s="53" t="n">
        <v>0.215</v>
      </c>
      <c r="M26" s="54"/>
      <c r="N26" s="52"/>
      <c r="O26" s="53"/>
      <c r="P26" s="55" t="str">
        <f aca="false">IF(ISBLANK(J26),"",IF(J26&gt;14.94,"",IF(J26&lt;=11.4,"TSM",IF(J26&lt;=11.84,"SM",IF(J26&lt;=12.4,"KSM",IF(J26&lt;=13.04,"I A",IF(J26&lt;=13.84,"II A",IF(J26&lt;=14.94,"III A"))))))))</f>
        <v>III A</v>
      </c>
      <c r="Q26" s="49" t="s">
        <v>68</v>
      </c>
      <c r="R26" s="57" t="s">
        <v>69</v>
      </c>
    </row>
    <row r="27" customFormat="false" ht="13.8" hidden="false" customHeight="false" outlineLevel="0" collapsed="false">
      <c r="A27" s="44" t="n">
        <v>19</v>
      </c>
      <c r="B27" s="45"/>
      <c r="C27" s="46" t="s">
        <v>55</v>
      </c>
      <c r="D27" s="47" t="s">
        <v>56</v>
      </c>
      <c r="E27" s="48" t="s">
        <v>57</v>
      </c>
      <c r="F27" s="49" t="s">
        <v>58</v>
      </c>
      <c r="G27" s="49" t="s">
        <v>38</v>
      </c>
      <c r="H27" s="49" t="s">
        <v>39</v>
      </c>
      <c r="I27" s="50" t="s">
        <v>25</v>
      </c>
      <c r="J27" s="51" t="n">
        <v>14.84</v>
      </c>
      <c r="K27" s="52" t="n">
        <v>0</v>
      </c>
      <c r="L27" s="53" t="s">
        <v>59</v>
      </c>
      <c r="M27" s="54"/>
      <c r="N27" s="52"/>
      <c r="O27" s="53"/>
      <c r="P27" s="55" t="str">
        <f aca="false">IF(ISBLANK(J27),"",IF(J27&gt;14.94,"",IF(J27&lt;=11.4,"TSM",IF(J27&lt;=11.84,"SM",IF(J27&lt;=12.4,"KSM",IF(J27&lt;=13.04,"I A",IF(J27&lt;=13.84,"II A",IF(J27&lt;=14.94,"III A"))))))))</f>
        <v>III A</v>
      </c>
      <c r="Q27" s="49" t="s">
        <v>60</v>
      </c>
      <c r="R27" s="57" t="s">
        <v>61</v>
      </c>
    </row>
    <row r="28" customFormat="false" ht="13.8" hidden="false" customHeight="false" outlineLevel="0" collapsed="false">
      <c r="A28" s="44" t="n">
        <v>20</v>
      </c>
      <c r="B28" s="45"/>
      <c r="C28" s="46" t="s">
        <v>100</v>
      </c>
      <c r="D28" s="47" t="s">
        <v>101</v>
      </c>
      <c r="E28" s="48" t="s">
        <v>102</v>
      </c>
      <c r="F28" s="49" t="s">
        <v>65</v>
      </c>
      <c r="G28" s="49" t="s">
        <v>66</v>
      </c>
      <c r="H28" s="49" t="s">
        <v>67</v>
      </c>
      <c r="I28" s="50"/>
      <c r="J28" s="51" t="n">
        <v>14.85</v>
      </c>
      <c r="K28" s="52" t="n">
        <v>-0.9</v>
      </c>
      <c r="L28" s="53" t="n">
        <v>0.275</v>
      </c>
      <c r="M28" s="54"/>
      <c r="N28" s="52"/>
      <c r="O28" s="53"/>
      <c r="P28" s="55" t="str">
        <f aca="false">IF(ISBLANK(J28),"",IF(J28&gt;14.94,"",IF(J28&lt;=11.4,"TSM",IF(J28&lt;=11.84,"SM",IF(J28&lt;=12.4,"KSM",IF(J28&lt;=13.04,"I A",IF(J28&lt;=13.84,"II A",IF(J28&lt;=14.94,"III A"))))))))</f>
        <v>III A</v>
      </c>
      <c r="Q28" s="49" t="s">
        <v>68</v>
      </c>
      <c r="R28" s="57" t="s">
        <v>103</v>
      </c>
    </row>
    <row r="29" customFormat="false" ht="13.8" hidden="false" customHeight="false" outlineLevel="0" collapsed="false">
      <c r="A29" s="44" t="n">
        <v>21</v>
      </c>
      <c r="B29" s="45"/>
      <c r="C29" s="46" t="s">
        <v>139</v>
      </c>
      <c r="D29" s="47" t="s">
        <v>140</v>
      </c>
      <c r="E29" s="48" t="s">
        <v>141</v>
      </c>
      <c r="F29" s="49" t="s">
        <v>65</v>
      </c>
      <c r="G29" s="49" t="s">
        <v>66</v>
      </c>
      <c r="H29" s="49" t="s">
        <v>67</v>
      </c>
      <c r="I29" s="50"/>
      <c r="J29" s="51" t="n">
        <v>14.99</v>
      </c>
      <c r="K29" s="52" t="n">
        <v>-1.5</v>
      </c>
      <c r="L29" s="53" t="n">
        <v>0.219</v>
      </c>
      <c r="M29" s="54"/>
      <c r="N29" s="52"/>
      <c r="O29" s="53"/>
      <c r="P29" s="55" t="str">
        <f aca="false">IF(ISBLANK(J29),"",IF(J29&gt;14.94,"",IF(J29&lt;=11.4,"TSM",IF(J29&lt;=11.84,"SM",IF(J29&lt;=12.4,"KSM",IF(J29&lt;=13.04,"I A",IF(J29&lt;=13.84,"II A",IF(J29&lt;=14.94,"III A"))))))))</f>
        <v/>
      </c>
      <c r="Q29" s="49" t="s">
        <v>73</v>
      </c>
      <c r="R29" s="57" t="s">
        <v>69</v>
      </c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T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true" outlineLevel="0" max="2" min="2" style="1" width="4.33"/>
    <col collapsed="false" customWidth="true" hidden="false" outlineLevel="0" max="3" min="3" style="2" width="11.11"/>
    <col collapsed="false" customWidth="true" hidden="false" outlineLevel="0" max="4" min="4" style="3" width="13.33"/>
    <col collapsed="false" customWidth="true" hidden="false" outlineLevel="0" max="5" min="5" style="4" width="9"/>
    <col collapsed="false" customWidth="true" hidden="false" outlineLevel="0" max="6" min="6" style="3" width="9.33"/>
    <col collapsed="false" customWidth="true" hidden="false" outlineLevel="0" max="7" min="7" style="60" width="7.56"/>
    <col collapsed="false" customWidth="true" hidden="false" outlineLevel="0" max="8" min="8" style="3" width="13.1"/>
    <col collapsed="false" customWidth="true" hidden="false" outlineLevel="0" max="9" min="9" style="5" width="5.44"/>
    <col collapsed="false" customWidth="true" hidden="false" outlineLevel="0" max="10" min="10" style="6" width="6.44"/>
    <col collapsed="false" customWidth="true" hidden="false" outlineLevel="0" max="11" min="11" style="6" width="3.99"/>
    <col collapsed="false" customWidth="true" hidden="false" outlineLevel="0" max="12" min="12" style="6" width="4.66"/>
    <col collapsed="false" customWidth="true" hidden="true" outlineLevel="0" max="13" min="13" style="6" width="6.01"/>
    <col collapsed="false" customWidth="true" hidden="true" outlineLevel="0" max="14" min="14" style="6" width="3.99"/>
    <col collapsed="false" customWidth="true" hidden="true" outlineLevel="0" max="15" min="15" style="6" width="4.66"/>
    <col collapsed="false" customWidth="true" hidden="false" outlineLevel="0" max="16" min="16" style="5" width="4.44"/>
    <col collapsed="false" customWidth="true" hidden="false" outlineLevel="0" max="17" min="17" style="3" width="23.34"/>
    <col collapsed="false" customWidth="true" hidden="true" outlineLevel="0" max="18" min="18" style="61" width="4.89"/>
    <col collapsed="false" customWidth="true" hidden="false" outlineLevel="0" max="20" min="19" style="3" width="2.33"/>
    <col collapsed="false" customWidth="true" hidden="false" outlineLevel="0" max="21" min="21" style="3" width="3.33"/>
    <col collapsed="false" customWidth="true" hidden="false" outlineLevel="0" max="1025" min="22" style="3" width="9.11"/>
  </cols>
  <sheetData>
    <row r="1" s="11" customFormat="true" ht="18.75" hidden="false" customHeight="true" outlineLevel="0" collapsed="false">
      <c r="A1" s="62" t="s">
        <v>0</v>
      </c>
      <c r="B1" s="9"/>
      <c r="C1" s="10"/>
      <c r="E1" s="12"/>
      <c r="G1" s="63"/>
      <c r="I1" s="5"/>
      <c r="J1" s="13"/>
      <c r="K1" s="13"/>
      <c r="L1" s="13"/>
      <c r="M1" s="13"/>
      <c r="N1" s="13"/>
      <c r="O1" s="13"/>
      <c r="P1" s="5"/>
      <c r="R1" s="61"/>
    </row>
    <row r="2" s="17" customFormat="true" ht="12" hidden="false" customHeight="true" outlineLevel="0" collapsed="false">
      <c r="A2" s="14"/>
      <c r="B2" s="15"/>
      <c r="C2" s="16"/>
      <c r="E2" s="18"/>
      <c r="G2" s="64"/>
      <c r="I2" s="19"/>
      <c r="J2" s="20"/>
      <c r="K2" s="20"/>
      <c r="L2" s="20"/>
      <c r="M2" s="20"/>
      <c r="N2" s="20"/>
      <c r="O2" s="20"/>
      <c r="P2" s="19"/>
      <c r="Q2" s="21" t="s">
        <v>1</v>
      </c>
      <c r="R2" s="65"/>
    </row>
    <row r="3" customFormat="false" ht="14.25" hidden="false" customHeight="true" outlineLevel="0" collapsed="false">
      <c r="A3" s="23"/>
      <c r="B3" s="23"/>
      <c r="Q3" s="24" t="s">
        <v>2</v>
      </c>
    </row>
    <row r="4" customFormat="false" ht="15.75" hidden="false" customHeight="true" outlineLevel="0" collapsed="false">
      <c r="C4" s="25" t="s">
        <v>143</v>
      </c>
      <c r="E4" s="26"/>
    </row>
    <row r="5" customFormat="false" ht="3.75" hidden="false" customHeight="true" outlineLevel="0" collapsed="false"/>
    <row r="6" customFormat="false" ht="13.8" hidden="false" customHeight="false" outlineLevel="0" collapsed="false">
      <c r="B6" s="28"/>
      <c r="C6" s="29"/>
      <c r="D6" s="30" t="n">
        <v>1</v>
      </c>
      <c r="E6" s="31" t="s">
        <v>4</v>
      </c>
      <c r="F6" s="32" t="n">
        <v>3</v>
      </c>
      <c r="G6" s="66"/>
    </row>
    <row r="7" s="43" customFormat="true" ht="14.25" hidden="false" customHeight="true" outlineLevel="0" collapsed="false">
      <c r="A7" s="34" t="s">
        <v>5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5" t="s">
        <v>14</v>
      </c>
      <c r="K7" s="39" t="s">
        <v>15</v>
      </c>
      <c r="L7" s="39" t="s">
        <v>16</v>
      </c>
      <c r="M7" s="39" t="s">
        <v>17</v>
      </c>
      <c r="N7" s="39" t="s">
        <v>15</v>
      </c>
      <c r="O7" s="39" t="s">
        <v>16</v>
      </c>
      <c r="P7" s="40" t="s">
        <v>18</v>
      </c>
      <c r="Q7" s="41" t="s">
        <v>19</v>
      </c>
      <c r="R7" s="68"/>
    </row>
    <row r="8" customFormat="false" ht="13.8" hidden="false" customHeight="false" outlineLevel="0" collapsed="false">
      <c r="A8" s="44" t="n">
        <v>1</v>
      </c>
      <c r="B8" s="45"/>
      <c r="C8" s="46"/>
      <c r="D8" s="47"/>
      <c r="E8" s="69"/>
      <c r="F8" s="49"/>
      <c r="G8" s="70"/>
      <c r="H8" s="49"/>
      <c r="I8" s="50"/>
      <c r="J8" s="71"/>
      <c r="K8" s="72"/>
      <c r="L8" s="73"/>
      <c r="M8" s="74"/>
      <c r="N8" s="72"/>
      <c r="O8" s="73"/>
      <c r="P8" s="55"/>
      <c r="Q8" s="49"/>
      <c r="R8" s="75"/>
      <c r="S8" s="5"/>
      <c r="T8" s="5"/>
    </row>
    <row r="9" customFormat="false" ht="13.8" hidden="false" customHeight="false" outlineLevel="0" collapsed="false">
      <c r="A9" s="44" t="s">
        <v>145</v>
      </c>
      <c r="B9" s="45"/>
      <c r="C9" s="46" t="s">
        <v>146</v>
      </c>
      <c r="D9" s="47" t="s">
        <v>147</v>
      </c>
      <c r="E9" s="69" t="s">
        <v>148</v>
      </c>
      <c r="F9" s="49" t="s">
        <v>65</v>
      </c>
      <c r="G9" s="70" t="s">
        <v>66</v>
      </c>
      <c r="H9" s="49" t="s">
        <v>67</v>
      </c>
      <c r="I9" s="50"/>
      <c r="J9" s="71" t="n">
        <v>11.82</v>
      </c>
      <c r="K9" s="72" t="n">
        <v>-4.2</v>
      </c>
      <c r="L9" s="73" t="n">
        <v>0.122</v>
      </c>
      <c r="M9" s="74"/>
      <c r="N9" s="72"/>
      <c r="O9" s="73"/>
      <c r="P9" s="55" t="str">
        <f aca="false">IF(ISBLANK(J9),"",IF(J9&gt;13,"",IF(J9&lt;=10.28,"TSM",IF(J9&lt;=10.58,"SM",IF(J9&lt;=10.9,"KSM",IF(J9&lt;=11.35,"I A",IF(J9&lt;=12,"II A",IF(J9&lt;=13,"III A"))))))))</f>
        <v>II A</v>
      </c>
      <c r="Q9" s="49" t="s">
        <v>73</v>
      </c>
      <c r="R9" s="75" t="s">
        <v>69</v>
      </c>
      <c r="S9" s="5"/>
      <c r="T9" s="5"/>
    </row>
    <row r="10" customFormat="false" ht="13.8" hidden="false" customHeight="false" outlineLevel="0" collapsed="false">
      <c r="A10" s="44" t="n">
        <v>3</v>
      </c>
      <c r="B10" s="45"/>
      <c r="C10" s="46" t="s">
        <v>149</v>
      </c>
      <c r="D10" s="47" t="s">
        <v>150</v>
      </c>
      <c r="E10" s="69" t="s">
        <v>151</v>
      </c>
      <c r="F10" s="49" t="s">
        <v>152</v>
      </c>
      <c r="G10" s="70" t="s">
        <v>38</v>
      </c>
      <c r="H10" s="49"/>
      <c r="I10" s="50"/>
      <c r="J10" s="71" t="n">
        <v>12.26</v>
      </c>
      <c r="K10" s="72" t="n">
        <v>-4.2</v>
      </c>
      <c r="L10" s="73" t="n">
        <v>0.17</v>
      </c>
      <c r="M10" s="74"/>
      <c r="N10" s="72"/>
      <c r="O10" s="73"/>
      <c r="P10" s="55" t="str">
        <f aca="false">IF(ISBLANK(J10),"",IF(J10&gt;13,"",IF(J10&lt;=10.28,"TSM",IF(J10&lt;=10.58,"SM",IF(J10&lt;=10.9,"KSM",IF(J10&lt;=11.35,"I A",IF(J10&lt;=12,"II A",IF(J10&lt;=13,"III A"))))))))</f>
        <v>III A</v>
      </c>
      <c r="Q10" s="49" t="s">
        <v>153</v>
      </c>
      <c r="R10" s="75" t="s">
        <v>154</v>
      </c>
      <c r="S10" s="5"/>
      <c r="T10" s="5"/>
    </row>
    <row r="11" customFormat="false" ht="13.8" hidden="false" customHeight="false" outlineLevel="0" collapsed="false">
      <c r="A11" s="44" t="n">
        <v>4</v>
      </c>
      <c r="B11" s="45"/>
      <c r="C11" s="46" t="s">
        <v>155</v>
      </c>
      <c r="D11" s="47" t="s">
        <v>156</v>
      </c>
      <c r="E11" s="69" t="s">
        <v>157</v>
      </c>
      <c r="F11" s="49" t="s">
        <v>37</v>
      </c>
      <c r="G11" s="70" t="s">
        <v>38</v>
      </c>
      <c r="H11" s="49"/>
      <c r="I11" s="50"/>
      <c r="J11" s="71" t="n">
        <v>11.73</v>
      </c>
      <c r="K11" s="72" t="n">
        <v>-4.2</v>
      </c>
      <c r="L11" s="73" t="n">
        <v>0.139</v>
      </c>
      <c r="M11" s="74"/>
      <c r="N11" s="72"/>
      <c r="O11" s="73"/>
      <c r="P11" s="55" t="str">
        <f aca="false">IF(ISBLANK(J11),"",IF(J11&gt;13,"",IF(J11&lt;=10.28,"TSM",IF(J11&lt;=10.58,"SM",IF(J11&lt;=10.9,"KSM",IF(J11&lt;=11.35,"I A",IF(J11&lt;=12,"II A",IF(J11&lt;=13,"III A"))))))))</f>
        <v>II A</v>
      </c>
      <c r="Q11" s="49" t="s">
        <v>158</v>
      </c>
      <c r="R11" s="75" t="s">
        <v>69</v>
      </c>
      <c r="S11" s="5"/>
      <c r="T11" s="5"/>
    </row>
    <row r="12" customFormat="false" ht="13.8" hidden="false" customHeight="false" outlineLevel="0" collapsed="false">
      <c r="A12" s="44" t="n">
        <v>5</v>
      </c>
      <c r="B12" s="45"/>
      <c r="C12" s="46" t="s">
        <v>159</v>
      </c>
      <c r="D12" s="47" t="s">
        <v>160</v>
      </c>
      <c r="E12" s="69" t="s">
        <v>161</v>
      </c>
      <c r="F12" s="49" t="s">
        <v>88</v>
      </c>
      <c r="G12" s="70" t="s">
        <v>89</v>
      </c>
      <c r="H12" s="49" t="s">
        <v>162</v>
      </c>
      <c r="I12" s="50"/>
      <c r="J12" s="71" t="n">
        <v>11.79</v>
      </c>
      <c r="K12" s="72" t="n">
        <v>-4.2</v>
      </c>
      <c r="L12" s="73" t="n">
        <v>0.153</v>
      </c>
      <c r="M12" s="74"/>
      <c r="N12" s="72"/>
      <c r="O12" s="73"/>
      <c r="P12" s="55" t="str">
        <f aca="false">IF(ISBLANK(J12),"",IF(J12&gt;13,"",IF(J12&lt;=10.28,"TSM",IF(J12&lt;=10.58,"SM",IF(J12&lt;=10.9,"KSM",IF(J12&lt;=11.35,"I A",IF(J12&lt;=12,"II A",IF(J12&lt;=13,"III A"))))))))</f>
        <v>II A</v>
      </c>
      <c r="Q12" s="49" t="s">
        <v>163</v>
      </c>
      <c r="R12" s="75" t="s">
        <v>164</v>
      </c>
      <c r="S12" s="5"/>
      <c r="T12" s="5"/>
    </row>
    <row r="13" customFormat="false" ht="13.8" hidden="false" customHeight="false" outlineLevel="0" collapsed="false">
      <c r="A13" s="44" t="n">
        <v>6</v>
      </c>
      <c r="B13" s="45"/>
      <c r="C13" s="46" t="s">
        <v>165</v>
      </c>
      <c r="D13" s="47" t="s">
        <v>166</v>
      </c>
      <c r="E13" s="69" t="s">
        <v>36</v>
      </c>
      <c r="F13" s="49" t="s">
        <v>37</v>
      </c>
      <c r="G13" s="70" t="s">
        <v>38</v>
      </c>
      <c r="H13" s="49" t="s">
        <v>39</v>
      </c>
      <c r="I13" s="50"/>
      <c r="J13" s="71" t="n">
        <v>11.53</v>
      </c>
      <c r="K13" s="72" t="n">
        <v>-4.2</v>
      </c>
      <c r="L13" s="73" t="n">
        <v>0.166</v>
      </c>
      <c r="M13" s="74"/>
      <c r="N13" s="72"/>
      <c r="O13" s="73"/>
      <c r="P13" s="55" t="str">
        <f aca="false">IF(ISBLANK(J13),"",IF(J13&gt;13,"",IF(J13&lt;=10.28,"TSM",IF(J13&lt;=10.58,"SM",IF(J13&lt;=10.9,"KSM",IF(J13&lt;=11.35,"I A",IF(J13&lt;=12,"II A",IF(J13&lt;=13,"III A"))))))))</f>
        <v>II A</v>
      </c>
      <c r="Q13" s="49" t="s">
        <v>40</v>
      </c>
      <c r="R13" s="75" t="s">
        <v>167</v>
      </c>
      <c r="S13" s="5"/>
      <c r="T13" s="5"/>
    </row>
    <row r="14" customFormat="false" ht="13.8" hidden="false" customHeight="false" outlineLevel="0" collapsed="false">
      <c r="A14" s="44" t="n">
        <v>7</v>
      </c>
      <c r="B14" s="45"/>
      <c r="C14" s="46" t="s">
        <v>168</v>
      </c>
      <c r="D14" s="47" t="s">
        <v>169</v>
      </c>
      <c r="E14" s="69" t="s">
        <v>170</v>
      </c>
      <c r="F14" s="49" t="s">
        <v>65</v>
      </c>
      <c r="G14" s="70" t="s">
        <v>66</v>
      </c>
      <c r="H14" s="49" t="s">
        <v>67</v>
      </c>
      <c r="I14" s="50"/>
      <c r="J14" s="71" t="n">
        <v>12.29</v>
      </c>
      <c r="K14" s="72" t="n">
        <v>-4.2</v>
      </c>
      <c r="L14" s="73" t="n">
        <v>0.2</v>
      </c>
      <c r="M14" s="74"/>
      <c r="N14" s="72"/>
      <c r="O14" s="73"/>
      <c r="P14" s="55" t="str">
        <f aca="false">IF(ISBLANK(J14),"",IF(J14&gt;13,"",IF(J14&lt;=10.28,"TSM",IF(J14&lt;=10.58,"SM",IF(J14&lt;=10.9,"KSM",IF(J14&lt;=11.35,"I A",IF(J14&lt;=12,"II A",IF(J14&lt;=13,"III A"))))))))</f>
        <v>III A</v>
      </c>
      <c r="Q14" s="49" t="s">
        <v>68</v>
      </c>
      <c r="R14" s="75" t="s">
        <v>171</v>
      </c>
      <c r="S14" s="5"/>
      <c r="T14" s="5"/>
    </row>
    <row r="15" customFormat="false" ht="13.8" hidden="false" customHeight="false" outlineLevel="0" collapsed="false">
      <c r="A15" s="44" t="s">
        <v>172</v>
      </c>
      <c r="B15" s="45"/>
      <c r="C15" s="46" t="s">
        <v>173</v>
      </c>
      <c r="D15" s="47" t="s">
        <v>174</v>
      </c>
      <c r="E15" s="69" t="s">
        <v>175</v>
      </c>
      <c r="F15" s="49" t="s">
        <v>176</v>
      </c>
      <c r="G15" s="70" t="s">
        <v>177</v>
      </c>
      <c r="H15" s="49"/>
      <c r="I15" s="50"/>
      <c r="J15" s="71" t="n">
        <v>12.55</v>
      </c>
      <c r="K15" s="72" t="n">
        <v>-4.2</v>
      </c>
      <c r="L15" s="73" t="n">
        <v>0.263</v>
      </c>
      <c r="M15" s="74"/>
      <c r="N15" s="72"/>
      <c r="O15" s="73"/>
      <c r="P15" s="55" t="str">
        <f aca="false">IF(ISBLANK(J15),"",IF(J15&gt;13,"",IF(J15&lt;=10.28,"TSM",IF(J15&lt;=10.58,"SM",IF(J15&lt;=10.9,"KSM",IF(J15&lt;=11.35,"I A",IF(J15&lt;=12,"II A",IF(J15&lt;=13,"III A"))))))))</f>
        <v>III A</v>
      </c>
      <c r="Q15" s="49" t="s">
        <v>178</v>
      </c>
      <c r="R15" s="75" t="s">
        <v>69</v>
      </c>
      <c r="S15" s="5"/>
      <c r="T15" s="5"/>
    </row>
    <row r="16" customFormat="false" ht="3.75" hidden="false" customHeight="true" outlineLevel="0" collapsed="false"/>
    <row r="17" customFormat="false" ht="13.8" hidden="false" customHeight="false" outlineLevel="0" collapsed="false">
      <c r="B17" s="28"/>
      <c r="C17" s="29"/>
      <c r="D17" s="30" t="n">
        <v>2</v>
      </c>
      <c r="E17" s="31" t="s">
        <v>4</v>
      </c>
      <c r="F17" s="32" t="n">
        <v>3</v>
      </c>
      <c r="G17" s="66"/>
    </row>
    <row r="18" s="43" customFormat="true" ht="14.25" hidden="false" customHeight="true" outlineLevel="0" collapsed="false">
      <c r="A18" s="34" t="s">
        <v>5</v>
      </c>
      <c r="B18" s="67" t="s">
        <v>6</v>
      </c>
      <c r="C18" s="36" t="s">
        <v>7</v>
      </c>
      <c r="D18" s="37" t="s">
        <v>8</v>
      </c>
      <c r="E18" s="38" t="s">
        <v>9</v>
      </c>
      <c r="F18" s="39" t="s">
        <v>10</v>
      </c>
      <c r="G18" s="39" t="s">
        <v>144</v>
      </c>
      <c r="H18" s="39" t="s">
        <v>12</v>
      </c>
      <c r="I18" s="38" t="s">
        <v>13</v>
      </c>
      <c r="J18" s="35" t="s">
        <v>14</v>
      </c>
      <c r="K18" s="39" t="s">
        <v>15</v>
      </c>
      <c r="L18" s="39" t="s">
        <v>16</v>
      </c>
      <c r="M18" s="39" t="s">
        <v>17</v>
      </c>
      <c r="N18" s="39" t="s">
        <v>15</v>
      </c>
      <c r="O18" s="39" t="s">
        <v>16</v>
      </c>
      <c r="P18" s="40" t="s">
        <v>18</v>
      </c>
      <c r="Q18" s="41" t="s">
        <v>19</v>
      </c>
      <c r="R18" s="68"/>
    </row>
    <row r="19" customFormat="false" ht="13.8" hidden="false" customHeight="false" outlineLevel="0" collapsed="false">
      <c r="A19" s="44" t="n">
        <v>1</v>
      </c>
      <c r="B19" s="45"/>
      <c r="C19" s="46" t="s">
        <v>179</v>
      </c>
      <c r="D19" s="47" t="s">
        <v>180</v>
      </c>
      <c r="E19" s="69" t="s">
        <v>181</v>
      </c>
      <c r="F19" s="49" t="s">
        <v>176</v>
      </c>
      <c r="G19" s="70" t="s">
        <v>177</v>
      </c>
      <c r="H19" s="49"/>
      <c r="I19" s="50"/>
      <c r="J19" s="71" t="n">
        <v>12.58</v>
      </c>
      <c r="K19" s="72" t="n">
        <v>-1.7</v>
      </c>
      <c r="L19" s="73" t="n">
        <v>0.214</v>
      </c>
      <c r="M19" s="74"/>
      <c r="N19" s="72"/>
      <c r="O19" s="73"/>
      <c r="P19" s="55" t="str">
        <f aca="false">IF(ISBLANK(J19),"",IF(J19&gt;13,"",IF(J19&lt;=10.28,"TSM",IF(J19&lt;=10.58,"SM",IF(J19&lt;=10.9,"KSM",IF(J19&lt;=11.35,"I A",IF(J19&lt;=12,"II A",IF(J19&lt;=13,"III A"))))))))</f>
        <v>III A</v>
      </c>
      <c r="Q19" s="49" t="s">
        <v>178</v>
      </c>
      <c r="R19" s="75" t="s">
        <v>182</v>
      </c>
      <c r="S19" s="5"/>
      <c r="T19" s="5"/>
    </row>
    <row r="20" customFormat="false" ht="13.8" hidden="false" customHeight="false" outlineLevel="0" collapsed="false">
      <c r="A20" s="44" t="s">
        <v>145</v>
      </c>
      <c r="B20" s="45"/>
      <c r="C20" s="46" t="s">
        <v>183</v>
      </c>
      <c r="D20" s="47" t="s">
        <v>184</v>
      </c>
      <c r="E20" s="69" t="s">
        <v>185</v>
      </c>
      <c r="F20" s="49" t="s">
        <v>65</v>
      </c>
      <c r="G20" s="70" t="s">
        <v>66</v>
      </c>
      <c r="H20" s="49" t="s">
        <v>67</v>
      </c>
      <c r="I20" s="50"/>
      <c r="J20" s="71" t="n">
        <v>11.94</v>
      </c>
      <c r="K20" s="72" t="n">
        <v>-1.7</v>
      </c>
      <c r="L20" s="73" t="n">
        <v>0.188</v>
      </c>
      <c r="M20" s="74"/>
      <c r="N20" s="72"/>
      <c r="O20" s="73"/>
      <c r="P20" s="55" t="str">
        <f aca="false">IF(ISBLANK(J20),"",IF(J20&gt;13,"",IF(J20&lt;=10.28,"TSM",IF(J20&lt;=10.58,"SM",IF(J20&lt;=10.9,"KSM",IF(J20&lt;=11.35,"I A",IF(J20&lt;=12,"II A",IF(J20&lt;=13,"III A"))))))))</f>
        <v>II A</v>
      </c>
      <c r="Q20" s="49" t="s">
        <v>73</v>
      </c>
      <c r="R20" s="75" t="s">
        <v>186</v>
      </c>
      <c r="S20" s="5"/>
      <c r="T20" s="5"/>
    </row>
    <row r="21" customFormat="false" ht="13.8" hidden="false" customHeight="false" outlineLevel="0" collapsed="false">
      <c r="A21" s="44" t="s">
        <v>187</v>
      </c>
      <c r="B21" s="45"/>
      <c r="C21" s="46" t="s">
        <v>188</v>
      </c>
      <c r="D21" s="47" t="s">
        <v>189</v>
      </c>
      <c r="E21" s="69" t="s">
        <v>190</v>
      </c>
      <c r="F21" s="49" t="s">
        <v>88</v>
      </c>
      <c r="G21" s="70" t="s">
        <v>89</v>
      </c>
      <c r="H21" s="49" t="s">
        <v>90</v>
      </c>
      <c r="I21" s="50"/>
      <c r="J21" s="71" t="s">
        <v>191</v>
      </c>
      <c r="K21" s="72" t="n">
        <v>-1.7</v>
      </c>
      <c r="L21" s="73" t="n">
        <v>0.202</v>
      </c>
      <c r="M21" s="74"/>
      <c r="N21" s="72"/>
      <c r="O21" s="73"/>
      <c r="P21" s="55" t="str">
        <f aca="false">IF(ISBLANK(J21),"",IF(J21&gt;13,"",IF(J21&lt;=10.28,"TSM",IF(J21&lt;=10.58,"SM",IF(J21&lt;=10.9,"KSM",IF(J21&lt;=11.35,"I A",IF(J21&lt;=12,"II A",IF(J21&lt;=13,"III A"))))))))</f>
        <v/>
      </c>
      <c r="Q21" s="49" t="s">
        <v>192</v>
      </c>
      <c r="R21" s="75" t="s">
        <v>193</v>
      </c>
      <c r="S21" s="5"/>
      <c r="T21" s="5"/>
    </row>
    <row r="22" customFormat="false" ht="13.8" hidden="false" customHeight="false" outlineLevel="0" collapsed="false">
      <c r="A22" s="44" t="s">
        <v>194</v>
      </c>
      <c r="B22" s="45"/>
      <c r="C22" s="46" t="s">
        <v>195</v>
      </c>
      <c r="D22" s="47" t="s">
        <v>196</v>
      </c>
      <c r="E22" s="69" t="s">
        <v>197</v>
      </c>
      <c r="F22" s="49" t="s">
        <v>45</v>
      </c>
      <c r="G22" s="70" t="s">
        <v>24</v>
      </c>
      <c r="H22" s="49" t="s">
        <v>122</v>
      </c>
      <c r="I22" s="50"/>
      <c r="J22" s="71" t="s">
        <v>191</v>
      </c>
      <c r="K22" s="72" t="n">
        <v>-1.7</v>
      </c>
      <c r="L22" s="73" t="n">
        <v>0.222</v>
      </c>
      <c r="M22" s="74"/>
      <c r="N22" s="72"/>
      <c r="O22" s="73"/>
      <c r="P22" s="55" t="str">
        <f aca="false">IF(ISBLANK(J22),"",IF(J22&gt;13,"",IF(J22&lt;=10.28,"TSM",IF(J22&lt;=10.58,"SM",IF(J22&lt;=10.9,"KSM",IF(J22&lt;=11.35,"I A",IF(J22&lt;=12,"II A",IF(J22&lt;=13,"III A"))))))))</f>
        <v/>
      </c>
      <c r="Q22" s="49" t="s">
        <v>198</v>
      </c>
      <c r="R22" s="75" t="s">
        <v>199</v>
      </c>
      <c r="S22" s="5"/>
      <c r="T22" s="5"/>
    </row>
    <row r="23" customFormat="false" ht="13.8" hidden="false" customHeight="false" outlineLevel="0" collapsed="false">
      <c r="A23" s="44" t="s">
        <v>200</v>
      </c>
      <c r="B23" s="45"/>
      <c r="C23" s="46" t="s">
        <v>201</v>
      </c>
      <c r="D23" s="47" t="s">
        <v>202</v>
      </c>
      <c r="E23" s="69" t="s">
        <v>203</v>
      </c>
      <c r="F23" s="49" t="s">
        <v>58</v>
      </c>
      <c r="G23" s="70" t="s">
        <v>38</v>
      </c>
      <c r="H23" s="49"/>
      <c r="I23" s="50" t="s">
        <v>25</v>
      </c>
      <c r="J23" s="71" t="n">
        <v>12.39</v>
      </c>
      <c r="K23" s="72" t="n">
        <v>-1.7</v>
      </c>
      <c r="L23" s="73" t="n">
        <v>0.131</v>
      </c>
      <c r="M23" s="74"/>
      <c r="N23" s="72"/>
      <c r="O23" s="73"/>
      <c r="P23" s="55" t="str">
        <f aca="false">IF(ISBLANK(J23),"",IF(J23&gt;13,"",IF(J23&lt;=10.28,"TSM",IF(J23&lt;=10.58,"SM",IF(J23&lt;=10.9,"KSM",IF(J23&lt;=11.35,"I A",IF(J23&lt;=12,"II A",IF(J23&lt;=13,"III A"))))))))</f>
        <v>III A</v>
      </c>
      <c r="Q23" s="49" t="s">
        <v>204</v>
      </c>
      <c r="R23" s="75" t="s">
        <v>205</v>
      </c>
      <c r="S23" s="5"/>
      <c r="T23" s="5"/>
    </row>
    <row r="24" customFormat="false" ht="13.8" hidden="false" customHeight="false" outlineLevel="0" collapsed="false">
      <c r="A24" s="44" t="s">
        <v>206</v>
      </c>
      <c r="B24" s="45"/>
      <c r="C24" s="46" t="s">
        <v>207</v>
      </c>
      <c r="D24" s="47" t="s">
        <v>208</v>
      </c>
      <c r="E24" s="69" t="s">
        <v>209</v>
      </c>
      <c r="F24" s="49" t="s">
        <v>210</v>
      </c>
      <c r="G24" s="70" t="s">
        <v>211</v>
      </c>
      <c r="H24" s="49"/>
      <c r="I24" s="50"/>
      <c r="J24" s="71" t="n">
        <v>12.14</v>
      </c>
      <c r="K24" s="72" t="n">
        <v>-1.7</v>
      </c>
      <c r="L24" s="73" t="n">
        <v>0.213</v>
      </c>
      <c r="M24" s="74"/>
      <c r="N24" s="72"/>
      <c r="O24" s="73"/>
      <c r="P24" s="55" t="str">
        <f aca="false">IF(ISBLANK(J24),"",IF(J24&gt;13,"",IF(J24&lt;=10.28,"TSM",IF(J24&lt;=10.58,"SM",IF(J24&lt;=10.9,"KSM",IF(J24&lt;=11.35,"I A",IF(J24&lt;=12,"II A",IF(J24&lt;=13,"III A"))))))))</f>
        <v>III A</v>
      </c>
      <c r="Q24" s="49" t="s">
        <v>212</v>
      </c>
      <c r="R24" s="75" t="s">
        <v>213</v>
      </c>
      <c r="S24" s="5"/>
      <c r="T24" s="5"/>
    </row>
    <row r="25" customFormat="false" ht="13.8" hidden="false" customHeight="false" outlineLevel="0" collapsed="false">
      <c r="A25" s="44" t="s">
        <v>214</v>
      </c>
      <c r="B25" s="45"/>
      <c r="C25" s="46" t="s">
        <v>215</v>
      </c>
      <c r="D25" s="47" t="s">
        <v>216</v>
      </c>
      <c r="E25" s="69" t="s">
        <v>217</v>
      </c>
      <c r="F25" s="49" t="s">
        <v>120</v>
      </c>
      <c r="G25" s="70" t="s">
        <v>218</v>
      </c>
      <c r="H25" s="49" t="s">
        <v>219</v>
      </c>
      <c r="I25" s="50"/>
      <c r="J25" s="71" t="n">
        <v>12.27</v>
      </c>
      <c r="K25" s="72" t="n">
        <v>-1.7</v>
      </c>
      <c r="L25" s="73" t="n">
        <v>0.203</v>
      </c>
      <c r="M25" s="74"/>
      <c r="N25" s="72"/>
      <c r="O25" s="73"/>
      <c r="P25" s="55" t="str">
        <f aca="false">IF(ISBLANK(J25),"",IF(J25&gt;13,"",IF(J25&lt;=10.28,"TSM",IF(J25&lt;=10.58,"SM",IF(J25&lt;=10.9,"KSM",IF(J25&lt;=11.35,"I A",IF(J25&lt;=12,"II A",IF(J25&lt;=13,"III A"))))))))</f>
        <v>III A</v>
      </c>
      <c r="Q25" s="49" t="s">
        <v>220</v>
      </c>
      <c r="R25" s="75" t="s">
        <v>69</v>
      </c>
      <c r="S25" s="5"/>
      <c r="T25" s="5"/>
    </row>
    <row r="26" customFormat="false" ht="13.8" hidden="false" customHeight="false" outlineLevel="0" collapsed="false">
      <c r="A26" s="44" t="s">
        <v>172</v>
      </c>
      <c r="B26" s="45"/>
      <c r="C26" s="46" t="s">
        <v>221</v>
      </c>
      <c r="D26" s="47" t="s">
        <v>222</v>
      </c>
      <c r="E26" s="69" t="s">
        <v>223</v>
      </c>
      <c r="F26" s="49" t="s">
        <v>176</v>
      </c>
      <c r="G26" s="70" t="s">
        <v>177</v>
      </c>
      <c r="H26" s="49"/>
      <c r="I26" s="50"/>
      <c r="J26" s="71" t="s">
        <v>191</v>
      </c>
      <c r="K26" s="72" t="n">
        <v>-1.7</v>
      </c>
      <c r="L26" s="73" t="n">
        <v>0.167</v>
      </c>
      <c r="M26" s="74"/>
      <c r="N26" s="72"/>
      <c r="O26" s="73"/>
      <c r="P26" s="55" t="str">
        <f aca="false">IF(ISBLANK(J26),"",IF(J26&gt;13,"",IF(J26&lt;=10.28,"TSM",IF(J26&lt;=10.58,"SM",IF(J26&lt;=10.9,"KSM",IF(J26&lt;=11.35,"I A",IF(J26&lt;=12,"II A",IF(J26&lt;=13,"III A"))))))))</f>
        <v/>
      </c>
      <c r="Q26" s="49" t="s">
        <v>178</v>
      </c>
      <c r="R26" s="75"/>
      <c r="S26" s="5"/>
      <c r="T26" s="5"/>
    </row>
    <row r="27" customFormat="false" ht="3.75" hidden="false" customHeight="true" outlineLevel="0" collapsed="false">
      <c r="P27" s="5" t="str">
        <f aca="false">IF(ISBLANK(J27),"",IF(J27&gt;13,"",IF(J27&lt;=10.28,"TSM",IF(J27&lt;=10.58,"SM",IF(J27&lt;=10.9,"KSM",IF(J27&lt;=11.35,"I A",IF(J27&lt;=12,"II A",IF(J27&lt;=13,"III A"))))))))</f>
        <v/>
      </c>
    </row>
    <row r="28" customFormat="false" ht="13.8" hidden="false" customHeight="false" outlineLevel="0" collapsed="false">
      <c r="B28" s="28"/>
      <c r="C28" s="29"/>
      <c r="D28" s="30" t="n">
        <v>3</v>
      </c>
      <c r="E28" s="31" t="s">
        <v>4</v>
      </c>
      <c r="F28" s="32" t="n">
        <v>3</v>
      </c>
      <c r="G28" s="66"/>
    </row>
    <row r="29" s="43" customFormat="true" ht="14.25" hidden="false" customHeight="true" outlineLevel="0" collapsed="false">
      <c r="A29" s="34" t="s">
        <v>5</v>
      </c>
      <c r="B29" s="67" t="s">
        <v>6</v>
      </c>
      <c r="C29" s="36" t="s">
        <v>7</v>
      </c>
      <c r="D29" s="37" t="s">
        <v>8</v>
      </c>
      <c r="E29" s="38" t="s">
        <v>9</v>
      </c>
      <c r="F29" s="39" t="s">
        <v>10</v>
      </c>
      <c r="G29" s="39" t="s">
        <v>144</v>
      </c>
      <c r="H29" s="39" t="s">
        <v>12</v>
      </c>
      <c r="I29" s="38" t="s">
        <v>13</v>
      </c>
      <c r="J29" s="35" t="s">
        <v>14</v>
      </c>
      <c r="K29" s="39" t="s">
        <v>15</v>
      </c>
      <c r="L29" s="39" t="s">
        <v>16</v>
      </c>
      <c r="M29" s="39" t="s">
        <v>17</v>
      </c>
      <c r="N29" s="39" t="s">
        <v>15</v>
      </c>
      <c r="O29" s="39" t="s">
        <v>16</v>
      </c>
      <c r="P29" s="40" t="s">
        <v>18</v>
      </c>
      <c r="Q29" s="41" t="s">
        <v>19</v>
      </c>
      <c r="R29" s="68"/>
    </row>
    <row r="30" customFormat="false" ht="13.8" hidden="false" customHeight="false" outlineLevel="0" collapsed="false">
      <c r="A30" s="44" t="n">
        <v>1</v>
      </c>
      <c r="B30" s="45"/>
      <c r="C30" s="46" t="s">
        <v>195</v>
      </c>
      <c r="D30" s="47" t="s">
        <v>224</v>
      </c>
      <c r="E30" s="69" t="s">
        <v>225</v>
      </c>
      <c r="F30" s="49" t="s">
        <v>65</v>
      </c>
      <c r="G30" s="70" t="s">
        <v>66</v>
      </c>
      <c r="H30" s="49" t="s">
        <v>67</v>
      </c>
      <c r="I30" s="50"/>
      <c r="J30" s="71" t="n">
        <v>12.38</v>
      </c>
      <c r="K30" s="72" t="n">
        <v>-2.8</v>
      </c>
      <c r="L30" s="73" t="n">
        <v>0.205</v>
      </c>
      <c r="M30" s="74"/>
      <c r="N30" s="72"/>
      <c r="O30" s="73"/>
      <c r="P30" s="55" t="str">
        <f aca="false">IF(ISBLANK(J30),"",IF(J30&gt;13,"",IF(J30&lt;=10.28,"TSM",IF(J30&lt;=10.58,"SM",IF(J30&lt;=10.9,"KSM",IF(J30&lt;=11.35,"I A",IF(J30&lt;=12,"II A",IF(J30&lt;=13,"III A"))))))))</f>
        <v>III A</v>
      </c>
      <c r="Q30" s="49" t="s">
        <v>68</v>
      </c>
      <c r="R30" s="75" t="s">
        <v>226</v>
      </c>
      <c r="S30" s="5"/>
      <c r="T30" s="5"/>
    </row>
    <row r="31" customFormat="false" ht="13.8" hidden="false" customHeight="false" outlineLevel="0" collapsed="false">
      <c r="A31" s="44" t="s">
        <v>145</v>
      </c>
      <c r="B31" s="45"/>
      <c r="C31" s="46" t="s">
        <v>227</v>
      </c>
      <c r="D31" s="47" t="s">
        <v>228</v>
      </c>
      <c r="E31" s="69" t="s">
        <v>229</v>
      </c>
      <c r="F31" s="49" t="s">
        <v>58</v>
      </c>
      <c r="G31" s="70" t="s">
        <v>38</v>
      </c>
      <c r="H31" s="49"/>
      <c r="I31" s="50" t="s">
        <v>25</v>
      </c>
      <c r="J31" s="71" t="n">
        <v>12.34</v>
      </c>
      <c r="K31" s="72" t="n">
        <v>-2.8</v>
      </c>
      <c r="L31" s="73" t="n">
        <v>0.156</v>
      </c>
      <c r="M31" s="74"/>
      <c r="N31" s="72"/>
      <c r="O31" s="73"/>
      <c r="P31" s="55" t="str">
        <f aca="false">IF(ISBLANK(J31),"",IF(J31&gt;13,"",IF(J31&lt;=10.28,"TSM",IF(J31&lt;=10.58,"SM",IF(J31&lt;=10.9,"KSM",IF(J31&lt;=11.35,"I A",IF(J31&lt;=12,"II A",IF(J31&lt;=13,"III A"))))))))</f>
        <v>III A</v>
      </c>
      <c r="Q31" s="49" t="s">
        <v>153</v>
      </c>
      <c r="R31" s="75" t="s">
        <v>230</v>
      </c>
      <c r="S31" s="5"/>
      <c r="T31" s="5"/>
    </row>
    <row r="32" customFormat="false" ht="13.8" hidden="false" customHeight="false" outlineLevel="0" collapsed="false">
      <c r="A32" s="44" t="s">
        <v>187</v>
      </c>
      <c r="B32" s="45"/>
      <c r="C32" s="46" t="s">
        <v>231</v>
      </c>
      <c r="D32" s="47" t="s">
        <v>232</v>
      </c>
      <c r="E32" s="69" t="s">
        <v>233</v>
      </c>
      <c r="F32" s="49" t="s">
        <v>88</v>
      </c>
      <c r="G32" s="70" t="s">
        <v>89</v>
      </c>
      <c r="H32" s="49" t="s">
        <v>234</v>
      </c>
      <c r="I32" s="50"/>
      <c r="J32" s="71" t="n">
        <v>11.89</v>
      </c>
      <c r="K32" s="72" t="n">
        <v>-2.8</v>
      </c>
      <c r="L32" s="73" t="n">
        <v>0.149</v>
      </c>
      <c r="M32" s="74"/>
      <c r="N32" s="72"/>
      <c r="O32" s="73"/>
      <c r="P32" s="55" t="str">
        <f aca="false">IF(ISBLANK(J32),"",IF(J32&gt;13,"",IF(J32&lt;=10.28,"TSM",IF(J32&lt;=10.58,"SM",IF(J32&lt;=10.9,"KSM",IF(J32&lt;=11.35,"I A",IF(J32&lt;=12,"II A",IF(J32&lt;=13,"III A"))))))))</f>
        <v>II A</v>
      </c>
      <c r="Q32" s="49" t="s">
        <v>235</v>
      </c>
      <c r="R32" s="75" t="s">
        <v>236</v>
      </c>
      <c r="S32" s="5"/>
      <c r="T32" s="5"/>
    </row>
    <row r="33" customFormat="false" ht="13.8" hidden="false" customHeight="false" outlineLevel="0" collapsed="false">
      <c r="A33" s="44" t="s">
        <v>194</v>
      </c>
      <c r="B33" s="45"/>
      <c r="C33" s="46" t="s">
        <v>237</v>
      </c>
      <c r="D33" s="47" t="s">
        <v>238</v>
      </c>
      <c r="E33" s="69" t="s">
        <v>239</v>
      </c>
      <c r="F33" s="49" t="s">
        <v>120</v>
      </c>
      <c r="G33" s="70" t="s">
        <v>218</v>
      </c>
      <c r="H33" s="49" t="s">
        <v>219</v>
      </c>
      <c r="I33" s="50"/>
      <c r="J33" s="71" t="n">
        <v>11.26</v>
      </c>
      <c r="K33" s="72" t="n">
        <v>-2.8</v>
      </c>
      <c r="L33" s="73" t="n">
        <v>0.158</v>
      </c>
      <c r="M33" s="74"/>
      <c r="N33" s="72"/>
      <c r="O33" s="73"/>
      <c r="P33" s="55" t="str">
        <f aca="false">IF(ISBLANK(J33),"",IF(J33&gt;13,"",IF(J33&lt;=10.28,"TSM",IF(J33&lt;=10.58,"SM",IF(J33&lt;=10.9,"KSM",IF(J33&lt;=11.35,"I A",IF(J33&lt;=12,"II A",IF(J33&lt;=13,"III A"))))))))</f>
        <v>I A</v>
      </c>
      <c r="Q33" s="49" t="s">
        <v>220</v>
      </c>
      <c r="R33" s="76" t="s">
        <v>240</v>
      </c>
      <c r="S33" s="5"/>
      <c r="T33" s="5"/>
    </row>
    <row r="34" customFormat="false" ht="13.8" hidden="false" customHeight="false" outlineLevel="0" collapsed="false">
      <c r="A34" s="44" t="s">
        <v>200</v>
      </c>
      <c r="B34" s="45"/>
      <c r="C34" s="46" t="s">
        <v>241</v>
      </c>
      <c r="D34" s="47" t="s">
        <v>242</v>
      </c>
      <c r="E34" s="69" t="s">
        <v>243</v>
      </c>
      <c r="F34" s="49" t="s">
        <v>88</v>
      </c>
      <c r="G34" s="70" t="s">
        <v>89</v>
      </c>
      <c r="H34" s="49" t="s">
        <v>90</v>
      </c>
      <c r="I34" s="50"/>
      <c r="J34" s="71" t="n">
        <v>11.83</v>
      </c>
      <c r="K34" s="72" t="n">
        <v>-2.8</v>
      </c>
      <c r="L34" s="73" t="n">
        <v>0.178</v>
      </c>
      <c r="M34" s="74"/>
      <c r="N34" s="72"/>
      <c r="O34" s="73"/>
      <c r="P34" s="55" t="str">
        <f aca="false">IF(ISBLANK(J34),"",IF(J34&gt;13,"",IF(J34&lt;=10.28,"TSM",IF(J34&lt;=10.58,"SM",IF(J34&lt;=10.9,"KSM",IF(J34&lt;=11.35,"I A",IF(J34&lt;=12,"II A",IF(J34&lt;=13,"III A"))))))))</f>
        <v>II A</v>
      </c>
      <c r="Q34" s="49" t="s">
        <v>192</v>
      </c>
      <c r="R34" s="75" t="s">
        <v>244</v>
      </c>
      <c r="S34" s="5"/>
      <c r="T34" s="5"/>
    </row>
    <row r="35" customFormat="false" ht="13.8" hidden="false" customHeight="false" outlineLevel="0" collapsed="false">
      <c r="A35" s="44" t="s">
        <v>206</v>
      </c>
      <c r="B35" s="45"/>
      <c r="C35" s="46" t="s">
        <v>245</v>
      </c>
      <c r="D35" s="47" t="s">
        <v>246</v>
      </c>
      <c r="E35" s="69" t="s">
        <v>247</v>
      </c>
      <c r="F35" s="49" t="s">
        <v>152</v>
      </c>
      <c r="G35" s="70" t="s">
        <v>38</v>
      </c>
      <c r="H35" s="49"/>
      <c r="I35" s="50"/>
      <c r="J35" s="71" t="n">
        <v>11.95</v>
      </c>
      <c r="K35" s="72" t="n">
        <v>-2.8</v>
      </c>
      <c r="L35" s="73" t="n">
        <v>0.175</v>
      </c>
      <c r="M35" s="74"/>
      <c r="N35" s="72"/>
      <c r="O35" s="73"/>
      <c r="P35" s="55" t="str">
        <f aca="false">IF(ISBLANK(J35),"",IF(J35&gt;13,"",IF(J35&lt;=10.28,"TSM",IF(J35&lt;=10.58,"SM",IF(J35&lt;=10.9,"KSM",IF(J35&lt;=11.35,"I A",IF(J35&lt;=12,"II A",IF(J35&lt;=13,"III A"))))))))</f>
        <v>II A</v>
      </c>
      <c r="Q35" s="49" t="s">
        <v>83</v>
      </c>
      <c r="R35" s="75" t="s">
        <v>248</v>
      </c>
      <c r="S35" s="5"/>
      <c r="T35" s="5"/>
    </row>
    <row r="36" customFormat="false" ht="13.8" hidden="false" customHeight="false" outlineLevel="0" collapsed="false">
      <c r="A36" s="44" t="s">
        <v>214</v>
      </c>
      <c r="B36" s="45"/>
      <c r="C36" s="46" t="s">
        <v>249</v>
      </c>
      <c r="D36" s="47" t="s">
        <v>250</v>
      </c>
      <c r="E36" s="69" t="s">
        <v>251</v>
      </c>
      <c r="F36" s="49" t="s">
        <v>65</v>
      </c>
      <c r="G36" s="70" t="s">
        <v>66</v>
      </c>
      <c r="H36" s="49" t="s">
        <v>67</v>
      </c>
      <c r="I36" s="50"/>
      <c r="J36" s="71" t="n">
        <v>13.7</v>
      </c>
      <c r="K36" s="72" t="n">
        <v>-2.8</v>
      </c>
      <c r="L36" s="73" t="n">
        <v>0.277</v>
      </c>
      <c r="M36" s="74"/>
      <c r="N36" s="72"/>
      <c r="O36" s="73"/>
      <c r="P36" s="55" t="str">
        <f aca="false">IF(ISBLANK(J36),"",IF(J36&gt;13,"",IF(J36&lt;=10.28,"TSM",IF(J36&lt;=10.58,"SM",IF(J36&lt;=10.9,"KSM",IF(J36&lt;=11.35,"I A",IF(J36&lt;=12,"II A",IF(J36&lt;=13,"III A"))))))))</f>
        <v/>
      </c>
      <c r="Q36" s="49" t="s">
        <v>68</v>
      </c>
      <c r="R36" s="75" t="s">
        <v>252</v>
      </c>
      <c r="S36" s="5"/>
      <c r="T36" s="5"/>
    </row>
    <row r="37" customFormat="false" ht="13.8" hidden="false" customHeight="false" outlineLevel="0" collapsed="false">
      <c r="A37" s="44" t="s">
        <v>172</v>
      </c>
      <c r="B37" s="45"/>
      <c r="C37" s="46"/>
      <c r="D37" s="47"/>
      <c r="E37" s="69"/>
      <c r="F37" s="49"/>
      <c r="G37" s="70"/>
      <c r="H37" s="49"/>
      <c r="I37" s="50"/>
      <c r="J37" s="71"/>
      <c r="K37" s="72"/>
      <c r="L37" s="73"/>
      <c r="M37" s="74"/>
      <c r="N37" s="72"/>
      <c r="O37" s="73"/>
      <c r="P37" s="55" t="str">
        <f aca="false">IF(ISBLANK(J37),"",IF(J37&gt;13,"",IF(J37&lt;=10.28,"TSM",IF(J37&lt;=10.58,"SM",IF(J37&lt;=10.9,"KSM",IF(J37&lt;=11.35,"I A",IF(J37&lt;=12,"II A",IF(J37&lt;=13,"III A"))))))))</f>
        <v/>
      </c>
      <c r="Q37" s="49"/>
      <c r="R37" s="75"/>
      <c r="S37" s="5"/>
      <c r="T37" s="5"/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T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24" activeCellId="0" sqref="G24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true" outlineLevel="0" max="2" min="2" style="1" width="4.33"/>
    <col collapsed="false" customWidth="true" hidden="false" outlineLevel="0" max="3" min="3" style="2" width="11.11"/>
    <col collapsed="false" customWidth="true" hidden="false" outlineLevel="0" max="4" min="4" style="3" width="13.33"/>
    <col collapsed="false" customWidth="true" hidden="false" outlineLevel="0" max="5" min="5" style="4" width="9"/>
    <col collapsed="false" customWidth="true" hidden="false" outlineLevel="0" max="6" min="6" style="3" width="9.33"/>
    <col collapsed="false" customWidth="true" hidden="false" outlineLevel="0" max="7" min="7" style="60" width="7.56"/>
    <col collapsed="false" customWidth="true" hidden="false" outlineLevel="0" max="8" min="8" style="3" width="13.1"/>
    <col collapsed="false" customWidth="true" hidden="false" outlineLevel="0" max="9" min="9" style="5" width="5.44"/>
    <col collapsed="false" customWidth="true" hidden="false" outlineLevel="0" max="10" min="10" style="6" width="6.44"/>
    <col collapsed="false" customWidth="true" hidden="false" outlineLevel="0" max="11" min="11" style="6" width="3.99"/>
    <col collapsed="false" customWidth="true" hidden="false" outlineLevel="0" max="12" min="12" style="6" width="4.66"/>
    <col collapsed="false" customWidth="true" hidden="false" outlineLevel="0" max="13" min="13" style="6" width="6.01"/>
    <col collapsed="false" customWidth="true" hidden="false" outlineLevel="0" max="14" min="14" style="6" width="3.99"/>
    <col collapsed="false" customWidth="true" hidden="false" outlineLevel="0" max="15" min="15" style="6" width="4.66"/>
    <col collapsed="false" customWidth="true" hidden="false" outlineLevel="0" max="16" min="16" style="5" width="4.44"/>
    <col collapsed="false" customWidth="true" hidden="false" outlineLevel="0" max="17" min="17" style="3" width="23.34"/>
    <col collapsed="false" customWidth="true" hidden="true" outlineLevel="0" max="18" min="18" style="61" width="4.89"/>
    <col collapsed="false" customWidth="true" hidden="false" outlineLevel="0" max="20" min="19" style="3" width="2.33"/>
    <col collapsed="false" customWidth="true" hidden="false" outlineLevel="0" max="21" min="21" style="3" width="3.33"/>
    <col collapsed="false" customWidth="true" hidden="false" outlineLevel="0" max="1025" min="22" style="3" width="9.11"/>
  </cols>
  <sheetData>
    <row r="1" s="11" customFormat="true" ht="18.75" hidden="false" customHeight="true" outlineLevel="0" collapsed="false">
      <c r="A1" s="62" t="s">
        <v>0</v>
      </c>
      <c r="B1" s="9"/>
      <c r="C1" s="10"/>
      <c r="E1" s="12"/>
      <c r="G1" s="63"/>
      <c r="I1" s="5"/>
      <c r="J1" s="13"/>
      <c r="K1" s="13"/>
      <c r="L1" s="13"/>
      <c r="M1" s="13"/>
      <c r="N1" s="13"/>
      <c r="O1" s="13"/>
      <c r="P1" s="5"/>
      <c r="R1" s="61"/>
    </row>
    <row r="2" s="17" customFormat="true" ht="12" hidden="false" customHeight="true" outlineLevel="0" collapsed="false">
      <c r="A2" s="14"/>
      <c r="B2" s="15"/>
      <c r="C2" s="16"/>
      <c r="E2" s="18"/>
      <c r="G2" s="64"/>
      <c r="I2" s="19"/>
      <c r="J2" s="20"/>
      <c r="K2" s="20"/>
      <c r="L2" s="20"/>
      <c r="M2" s="20"/>
      <c r="N2" s="20"/>
      <c r="O2" s="20"/>
      <c r="P2" s="19"/>
      <c r="Q2" s="21" t="s">
        <v>1</v>
      </c>
      <c r="R2" s="65"/>
    </row>
    <row r="3" customFormat="false" ht="14.25" hidden="false" customHeight="true" outlineLevel="0" collapsed="false">
      <c r="A3" s="23"/>
      <c r="B3" s="23"/>
      <c r="Q3" s="24" t="s">
        <v>2</v>
      </c>
    </row>
    <row r="4" customFormat="false" ht="15.75" hidden="false" customHeight="true" outlineLevel="0" collapsed="false">
      <c r="C4" s="25" t="s">
        <v>143</v>
      </c>
      <c r="E4" s="26"/>
    </row>
    <row r="5" customFormat="false" ht="3.75" hidden="false" customHeight="true" outlineLevel="0" collapsed="false"/>
    <row r="6" customFormat="false" ht="13.8" hidden="false" customHeight="false" outlineLevel="0" collapsed="false">
      <c r="B6" s="28"/>
      <c r="C6" s="29"/>
      <c r="D6" s="30"/>
      <c r="E6" s="31"/>
      <c r="F6" s="32"/>
      <c r="G6" s="66"/>
    </row>
    <row r="7" s="43" customFormat="true" ht="14.25" hidden="false" customHeight="true" outlineLevel="0" collapsed="false">
      <c r="A7" s="34" t="s">
        <v>142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5" t="s">
        <v>14</v>
      </c>
      <c r="K7" s="39" t="s">
        <v>15</v>
      </c>
      <c r="L7" s="39" t="s">
        <v>16</v>
      </c>
      <c r="M7" s="39" t="s">
        <v>17</v>
      </c>
      <c r="N7" s="39" t="s">
        <v>15</v>
      </c>
      <c r="O7" s="39" t="s">
        <v>16</v>
      </c>
      <c r="P7" s="40" t="s">
        <v>18</v>
      </c>
      <c r="Q7" s="41" t="s">
        <v>19</v>
      </c>
      <c r="R7" s="68"/>
    </row>
    <row r="8" customFormat="false" ht="13.8" hidden="false" customHeight="false" outlineLevel="0" collapsed="false">
      <c r="A8" s="44" t="n">
        <v>1</v>
      </c>
      <c r="B8" s="45"/>
      <c r="C8" s="46" t="s">
        <v>237</v>
      </c>
      <c r="D8" s="47" t="s">
        <v>238</v>
      </c>
      <c r="E8" s="69" t="s">
        <v>239</v>
      </c>
      <c r="F8" s="49" t="s">
        <v>120</v>
      </c>
      <c r="G8" s="70" t="s">
        <v>218</v>
      </c>
      <c r="H8" s="49" t="s">
        <v>219</v>
      </c>
      <c r="I8" s="50" t="n">
        <v>18</v>
      </c>
      <c r="J8" s="77" t="n">
        <v>11.26</v>
      </c>
      <c r="K8" s="72" t="n">
        <v>-2.8</v>
      </c>
      <c r="L8" s="73" t="n">
        <v>0.158</v>
      </c>
      <c r="M8" s="78" t="n">
        <v>11.2</v>
      </c>
      <c r="N8" s="72" t="n">
        <v>-1.7</v>
      </c>
      <c r="O8" s="73" t="n">
        <v>0.184</v>
      </c>
      <c r="P8" s="55" t="str">
        <f aca="false">IF(ISBLANK(J8),"",IF(J8&gt;13,"",IF(J8&lt;=10.28,"TSM",IF(J8&lt;=10.58,"SM",IF(J8&lt;=10.9,"KSM",IF(J8&lt;=11.35,"I A",IF(J8&lt;=12,"II A",IF(J8&lt;=13,"III A"))))))))</f>
        <v>I A</v>
      </c>
      <c r="Q8" s="49" t="s">
        <v>220</v>
      </c>
      <c r="R8" s="76" t="s">
        <v>240</v>
      </c>
      <c r="S8" s="5"/>
      <c r="T8" s="5"/>
    </row>
    <row r="9" customFormat="false" ht="13.8" hidden="false" customHeight="false" outlineLevel="0" collapsed="false">
      <c r="A9" s="44" t="n">
        <v>2</v>
      </c>
      <c r="B9" s="45"/>
      <c r="C9" s="46" t="s">
        <v>165</v>
      </c>
      <c r="D9" s="47" t="s">
        <v>166</v>
      </c>
      <c r="E9" s="69" t="s">
        <v>36</v>
      </c>
      <c r="F9" s="49" t="s">
        <v>37</v>
      </c>
      <c r="G9" s="70" t="s">
        <v>38</v>
      </c>
      <c r="H9" s="49" t="s">
        <v>39</v>
      </c>
      <c r="I9" s="50" t="n">
        <v>14</v>
      </c>
      <c r="J9" s="71" t="n">
        <v>11.53</v>
      </c>
      <c r="K9" s="72" t="n">
        <v>-4.2</v>
      </c>
      <c r="L9" s="73" t="n">
        <v>0.166</v>
      </c>
      <c r="M9" s="77" t="n">
        <v>11.56</v>
      </c>
      <c r="N9" s="72" t="n">
        <v>-1.7</v>
      </c>
      <c r="O9" s="73" t="n">
        <v>0.142</v>
      </c>
      <c r="P9" s="55" t="str">
        <f aca="false">IF(ISBLANK(J9),"",IF(J9&gt;13,"",IF(J9&lt;=10.28,"TSM",IF(J9&lt;=10.58,"SM",IF(J9&lt;=10.9,"KSM",IF(J9&lt;=11.35,"I A",IF(J9&lt;=12,"II A",IF(J9&lt;=13,"III A"))))))))</f>
        <v>II A</v>
      </c>
      <c r="Q9" s="49" t="s">
        <v>40</v>
      </c>
      <c r="R9" s="75" t="s">
        <v>167</v>
      </c>
      <c r="S9" s="5"/>
      <c r="T9" s="5"/>
    </row>
    <row r="10" customFormat="false" ht="13.8" hidden="false" customHeight="false" outlineLevel="0" collapsed="false">
      <c r="A10" s="44" t="n">
        <v>3</v>
      </c>
      <c r="B10" s="45"/>
      <c r="C10" s="46" t="s">
        <v>155</v>
      </c>
      <c r="D10" s="47" t="s">
        <v>156</v>
      </c>
      <c r="E10" s="69" t="s">
        <v>157</v>
      </c>
      <c r="F10" s="49" t="s">
        <v>37</v>
      </c>
      <c r="G10" s="70" t="s">
        <v>38</v>
      </c>
      <c r="H10" s="49"/>
      <c r="I10" s="50" t="n">
        <v>11</v>
      </c>
      <c r="J10" s="77" t="n">
        <v>11.73</v>
      </c>
      <c r="K10" s="72" t="n">
        <v>-4.2</v>
      </c>
      <c r="L10" s="73" t="n">
        <v>0.139</v>
      </c>
      <c r="M10" s="78" t="n">
        <v>11.64</v>
      </c>
      <c r="N10" s="72" t="n">
        <v>-1.7</v>
      </c>
      <c r="O10" s="73" t="n">
        <v>0.135</v>
      </c>
      <c r="P10" s="55" t="str">
        <f aca="false">IF(ISBLANK(J10),"",IF(J10&gt;13,"",IF(J10&lt;=10.28,"TSM",IF(J10&lt;=10.58,"SM",IF(J10&lt;=10.9,"KSM",IF(J10&lt;=11.35,"I A",IF(J10&lt;=12,"II A",IF(J10&lt;=13,"III A"))))))))</f>
        <v>II A</v>
      </c>
      <c r="Q10" s="49" t="s">
        <v>158</v>
      </c>
      <c r="R10" s="75" t="s">
        <v>69</v>
      </c>
      <c r="S10" s="5"/>
      <c r="T10" s="5"/>
    </row>
    <row r="11" customFormat="false" ht="13.8" hidden="false" customHeight="false" outlineLevel="0" collapsed="false">
      <c r="A11" s="44" t="n">
        <v>4</v>
      </c>
      <c r="B11" s="45"/>
      <c r="C11" s="46" t="s">
        <v>159</v>
      </c>
      <c r="D11" s="47" t="s">
        <v>160</v>
      </c>
      <c r="E11" s="69" t="s">
        <v>161</v>
      </c>
      <c r="F11" s="49" t="s">
        <v>88</v>
      </c>
      <c r="G11" s="70" t="s">
        <v>89</v>
      </c>
      <c r="H11" s="49" t="s">
        <v>162</v>
      </c>
      <c r="I11" s="50" t="n">
        <v>9</v>
      </c>
      <c r="J11" s="77" t="n">
        <v>11.79</v>
      </c>
      <c r="K11" s="72" t="n">
        <v>-4.2</v>
      </c>
      <c r="L11" s="73" t="n">
        <v>0.153</v>
      </c>
      <c r="M11" s="78" t="n">
        <v>11.71</v>
      </c>
      <c r="N11" s="72" t="n">
        <v>-1.7</v>
      </c>
      <c r="O11" s="73" t="n">
        <v>0.153</v>
      </c>
      <c r="P11" s="55" t="str">
        <f aca="false">IF(ISBLANK(J11),"",IF(J11&gt;13,"",IF(J11&lt;=10.28,"TSM",IF(J11&lt;=10.58,"SM",IF(J11&lt;=10.9,"KSM",IF(J11&lt;=11.35,"I A",IF(J11&lt;=12,"II A",IF(J11&lt;=13,"III A"))))))))</f>
        <v>II A</v>
      </c>
      <c r="Q11" s="49" t="s">
        <v>163</v>
      </c>
      <c r="R11" s="75" t="s">
        <v>164</v>
      </c>
      <c r="S11" s="5"/>
      <c r="T11" s="5"/>
    </row>
    <row r="12" customFormat="false" ht="13.8" hidden="false" customHeight="false" outlineLevel="0" collapsed="false">
      <c r="A12" s="44" t="n">
        <v>5</v>
      </c>
      <c r="B12" s="45"/>
      <c r="C12" s="46" t="s">
        <v>146</v>
      </c>
      <c r="D12" s="47" t="s">
        <v>147</v>
      </c>
      <c r="E12" s="69" t="s">
        <v>148</v>
      </c>
      <c r="F12" s="49" t="s">
        <v>65</v>
      </c>
      <c r="G12" s="70" t="s">
        <v>66</v>
      </c>
      <c r="H12" s="49" t="s">
        <v>67</v>
      </c>
      <c r="I12" s="50" t="n">
        <v>8</v>
      </c>
      <c r="J12" s="77" t="n">
        <v>11.82</v>
      </c>
      <c r="K12" s="72" t="n">
        <v>-4.2</v>
      </c>
      <c r="L12" s="73" t="n">
        <v>0.122</v>
      </c>
      <c r="M12" s="78" t="n">
        <v>11.72</v>
      </c>
      <c r="N12" s="72" t="n">
        <v>-1.7</v>
      </c>
      <c r="O12" s="73" t="n">
        <v>0.163</v>
      </c>
      <c r="P12" s="55" t="str">
        <f aca="false">IF(ISBLANK(J12),"",IF(J12&gt;13,"",IF(J12&lt;=10.28,"TSM",IF(J12&lt;=10.58,"SM",IF(J12&lt;=10.9,"KSM",IF(J12&lt;=11.35,"I A",IF(J12&lt;=12,"II A",IF(J12&lt;=13,"III A"))))))))</f>
        <v>II A</v>
      </c>
      <c r="Q12" s="49" t="s">
        <v>73</v>
      </c>
      <c r="R12" s="75" t="s">
        <v>69</v>
      </c>
      <c r="S12" s="5"/>
      <c r="T12" s="5"/>
    </row>
    <row r="13" customFormat="false" ht="13.8" hidden="false" customHeight="false" outlineLevel="0" collapsed="false">
      <c r="A13" s="44" t="n">
        <v>6</v>
      </c>
      <c r="B13" s="45"/>
      <c r="C13" s="46" t="s">
        <v>241</v>
      </c>
      <c r="D13" s="47" t="s">
        <v>242</v>
      </c>
      <c r="E13" s="69" t="s">
        <v>243</v>
      </c>
      <c r="F13" s="49" t="s">
        <v>88</v>
      </c>
      <c r="G13" s="70" t="s">
        <v>89</v>
      </c>
      <c r="H13" s="49" t="s">
        <v>90</v>
      </c>
      <c r="I13" s="50" t="n">
        <v>7</v>
      </c>
      <c r="J13" s="77" t="n">
        <v>11.83</v>
      </c>
      <c r="K13" s="72" t="n">
        <v>-2.8</v>
      </c>
      <c r="L13" s="73" t="n">
        <v>0.178</v>
      </c>
      <c r="M13" s="78" t="n">
        <v>11.77</v>
      </c>
      <c r="N13" s="72" t="n">
        <v>-1.7</v>
      </c>
      <c r="O13" s="73" t="n">
        <v>0.177</v>
      </c>
      <c r="P13" s="55" t="str">
        <f aca="false">IF(ISBLANK(J13),"",IF(J13&gt;13,"",IF(J13&lt;=10.28,"TSM",IF(J13&lt;=10.58,"SM",IF(J13&lt;=10.9,"KSM",IF(J13&lt;=11.35,"I A",IF(J13&lt;=12,"II A",IF(J13&lt;=13,"III A"))))))))</f>
        <v>II A</v>
      </c>
      <c r="Q13" s="49" t="s">
        <v>192</v>
      </c>
      <c r="R13" s="75" t="s">
        <v>244</v>
      </c>
      <c r="S13" s="5"/>
      <c r="T13" s="5"/>
    </row>
    <row r="14" customFormat="false" ht="13.8" hidden="false" customHeight="false" outlineLevel="0" collapsed="false">
      <c r="A14" s="44" t="n">
        <v>7</v>
      </c>
      <c r="B14" s="45"/>
      <c r="C14" s="46" t="s">
        <v>231</v>
      </c>
      <c r="D14" s="47" t="s">
        <v>232</v>
      </c>
      <c r="E14" s="69" t="s">
        <v>233</v>
      </c>
      <c r="F14" s="49" t="s">
        <v>88</v>
      </c>
      <c r="G14" s="70" t="s">
        <v>89</v>
      </c>
      <c r="H14" s="49" t="s">
        <v>234</v>
      </c>
      <c r="I14" s="50" t="n">
        <v>6</v>
      </c>
      <c r="J14" s="71" t="n">
        <v>11.89</v>
      </c>
      <c r="K14" s="72" t="n">
        <v>-2.8</v>
      </c>
      <c r="L14" s="73" t="n">
        <v>0.149</v>
      </c>
      <c r="M14" s="77" t="n">
        <v>11.9</v>
      </c>
      <c r="N14" s="72" t="n">
        <v>-1.7</v>
      </c>
      <c r="O14" s="73" t="n">
        <v>0.131</v>
      </c>
      <c r="P14" s="55" t="str">
        <f aca="false">IF(ISBLANK(J14),"",IF(J14&gt;13,"",IF(J14&lt;=10.28,"TSM",IF(J14&lt;=10.58,"SM",IF(J14&lt;=10.9,"KSM",IF(J14&lt;=11.35,"I A",IF(J14&lt;=12,"II A",IF(J14&lt;=13,"III A"))))))))</f>
        <v>II A</v>
      </c>
      <c r="Q14" s="49" t="s">
        <v>235</v>
      </c>
      <c r="R14" s="75" t="s">
        <v>236</v>
      </c>
      <c r="S14" s="5"/>
      <c r="T14" s="5"/>
    </row>
    <row r="15" customFormat="false" ht="14.4" hidden="false" customHeight="false" outlineLevel="0" collapsed="false">
      <c r="A15" s="44" t="n">
        <v>8</v>
      </c>
      <c r="B15" s="45"/>
      <c r="C15" s="46" t="s">
        <v>183</v>
      </c>
      <c r="D15" s="47" t="s">
        <v>184</v>
      </c>
      <c r="E15" s="69" t="s">
        <v>185</v>
      </c>
      <c r="F15" s="49" t="s">
        <v>65</v>
      </c>
      <c r="G15" s="70" t="s">
        <v>66</v>
      </c>
      <c r="H15" s="49" t="s">
        <v>67</v>
      </c>
      <c r="I15" s="50" t="n">
        <v>5</v>
      </c>
      <c r="J15" s="71" t="n">
        <v>11.94</v>
      </c>
      <c r="K15" s="72" t="n">
        <v>-1.7</v>
      </c>
      <c r="L15" s="73" t="n">
        <v>0.188</v>
      </c>
      <c r="M15" s="77" t="n">
        <v>12.12</v>
      </c>
      <c r="N15" s="72" t="n">
        <v>-1.7</v>
      </c>
      <c r="O15" s="73" t="n">
        <v>0.17</v>
      </c>
      <c r="P15" s="55" t="str">
        <f aca="false">IF(ISBLANK(J15),"",IF(J15&gt;13,"",IF(J15&lt;=10.28,"TSM",IF(J15&lt;=10.58,"SM",IF(J15&lt;=10.9,"KSM",IF(J15&lt;=11.35,"I A",IF(J15&lt;=12,"II A",IF(J15&lt;=13,"III A"))))))))</f>
        <v>II A</v>
      </c>
      <c r="Q15" s="49" t="s">
        <v>73</v>
      </c>
      <c r="R15" s="75" t="s">
        <v>186</v>
      </c>
      <c r="S15" s="5"/>
      <c r="T15" s="5"/>
    </row>
    <row r="16" s="43" customFormat="true" ht="14.25" hidden="false" customHeight="true" outlineLevel="0" collapsed="false">
      <c r="A16" s="34" t="s">
        <v>142</v>
      </c>
      <c r="B16" s="67" t="s">
        <v>6</v>
      </c>
      <c r="C16" s="36" t="s">
        <v>7</v>
      </c>
      <c r="D16" s="37" t="s">
        <v>8</v>
      </c>
      <c r="E16" s="38" t="s">
        <v>9</v>
      </c>
      <c r="F16" s="39" t="s">
        <v>10</v>
      </c>
      <c r="G16" s="39" t="s">
        <v>144</v>
      </c>
      <c r="H16" s="39" t="s">
        <v>12</v>
      </c>
      <c r="I16" s="38" t="s">
        <v>13</v>
      </c>
      <c r="J16" s="35" t="s">
        <v>14</v>
      </c>
      <c r="K16" s="39" t="s">
        <v>15</v>
      </c>
      <c r="L16" s="39" t="s">
        <v>16</v>
      </c>
      <c r="M16" s="39" t="s">
        <v>17</v>
      </c>
      <c r="N16" s="39" t="s">
        <v>15</v>
      </c>
      <c r="O16" s="39" t="s">
        <v>16</v>
      </c>
      <c r="P16" s="40" t="s">
        <v>18</v>
      </c>
      <c r="Q16" s="41" t="s">
        <v>19</v>
      </c>
      <c r="R16" s="68"/>
    </row>
    <row r="17" customFormat="false" ht="13.8" hidden="false" customHeight="false" outlineLevel="0" collapsed="false">
      <c r="A17" s="44" t="n">
        <v>9</v>
      </c>
      <c r="B17" s="45"/>
      <c r="C17" s="46" t="s">
        <v>245</v>
      </c>
      <c r="D17" s="47" t="s">
        <v>246</v>
      </c>
      <c r="E17" s="69" t="s">
        <v>247</v>
      </c>
      <c r="F17" s="49" t="s">
        <v>152</v>
      </c>
      <c r="G17" s="70" t="s">
        <v>38</v>
      </c>
      <c r="H17" s="49"/>
      <c r="I17" s="50" t="n">
        <v>4</v>
      </c>
      <c r="J17" s="71" t="n">
        <v>11.95</v>
      </c>
      <c r="K17" s="72" t="n">
        <v>-2.8</v>
      </c>
      <c r="L17" s="73" t="n">
        <v>0.175</v>
      </c>
      <c r="M17" s="74"/>
      <c r="N17" s="72"/>
      <c r="O17" s="73"/>
      <c r="P17" s="55" t="str">
        <f aca="false">IF(ISBLANK(J17),"",IF(J17&gt;13,"",IF(J17&lt;=10.28,"TSM",IF(J17&lt;=10.58,"SM",IF(J17&lt;=10.9,"KSM",IF(J17&lt;=11.35,"I A",IF(J17&lt;=12,"II A",IF(J17&lt;=13,"III A"))))))))</f>
        <v>II A</v>
      </c>
      <c r="Q17" s="49" t="s">
        <v>83</v>
      </c>
      <c r="R17" s="75" t="s">
        <v>248</v>
      </c>
      <c r="S17" s="5"/>
      <c r="T17" s="5"/>
    </row>
    <row r="18" customFormat="false" ht="13.8" hidden="false" customHeight="false" outlineLevel="0" collapsed="false">
      <c r="A18" s="44" t="n">
        <v>10</v>
      </c>
      <c r="B18" s="45"/>
      <c r="C18" s="46" t="s">
        <v>207</v>
      </c>
      <c r="D18" s="47" t="s">
        <v>208</v>
      </c>
      <c r="E18" s="69" t="s">
        <v>209</v>
      </c>
      <c r="F18" s="49" t="s">
        <v>210</v>
      </c>
      <c r="G18" s="70" t="s">
        <v>211</v>
      </c>
      <c r="H18" s="49"/>
      <c r="I18" s="50" t="n">
        <v>3</v>
      </c>
      <c r="J18" s="71" t="n">
        <v>12.14</v>
      </c>
      <c r="K18" s="72" t="n">
        <v>-1.7</v>
      </c>
      <c r="L18" s="73" t="n">
        <v>0.213</v>
      </c>
      <c r="M18" s="74"/>
      <c r="N18" s="72"/>
      <c r="O18" s="73"/>
      <c r="P18" s="55" t="str">
        <f aca="false">IF(ISBLANK(J18),"",IF(J18&gt;13,"",IF(J18&lt;=10.28,"TSM",IF(J18&lt;=10.58,"SM",IF(J18&lt;=10.9,"KSM",IF(J18&lt;=11.35,"I A",IF(J18&lt;=12,"II A",IF(J18&lt;=13,"III A"))))))))</f>
        <v>III A</v>
      </c>
      <c r="Q18" s="49" t="s">
        <v>212</v>
      </c>
      <c r="R18" s="75" t="s">
        <v>213</v>
      </c>
      <c r="S18" s="5"/>
      <c r="T18" s="5"/>
    </row>
    <row r="19" customFormat="false" ht="13.8" hidden="false" customHeight="false" outlineLevel="0" collapsed="false">
      <c r="A19" s="44" t="n">
        <v>11</v>
      </c>
      <c r="B19" s="45"/>
      <c r="C19" s="46" t="s">
        <v>149</v>
      </c>
      <c r="D19" s="47" t="s">
        <v>150</v>
      </c>
      <c r="E19" s="69" t="s">
        <v>151</v>
      </c>
      <c r="F19" s="49" t="s">
        <v>152</v>
      </c>
      <c r="G19" s="70" t="s">
        <v>38</v>
      </c>
      <c r="H19" s="49"/>
      <c r="I19" s="50" t="n">
        <v>2</v>
      </c>
      <c r="J19" s="71" t="n">
        <v>12.26</v>
      </c>
      <c r="K19" s="72" t="n">
        <v>-4.2</v>
      </c>
      <c r="L19" s="73" t="n">
        <v>0.17</v>
      </c>
      <c r="M19" s="74"/>
      <c r="N19" s="72"/>
      <c r="O19" s="73"/>
      <c r="P19" s="55" t="str">
        <f aca="false">IF(ISBLANK(J19),"",IF(J19&gt;13,"",IF(J19&lt;=10.28,"TSM",IF(J19&lt;=10.58,"SM",IF(J19&lt;=10.9,"KSM",IF(J19&lt;=11.35,"I A",IF(J19&lt;=12,"II A",IF(J19&lt;=13,"III A"))))))))</f>
        <v>III A</v>
      </c>
      <c r="Q19" s="49" t="s">
        <v>153</v>
      </c>
      <c r="R19" s="75" t="s">
        <v>154</v>
      </c>
      <c r="S19" s="5"/>
      <c r="T19" s="5"/>
    </row>
    <row r="20" customFormat="false" ht="13.8" hidden="false" customHeight="false" outlineLevel="0" collapsed="false">
      <c r="A20" s="44" t="n">
        <v>12</v>
      </c>
      <c r="B20" s="45"/>
      <c r="C20" s="46" t="s">
        <v>215</v>
      </c>
      <c r="D20" s="47" t="s">
        <v>216</v>
      </c>
      <c r="E20" s="69" t="s">
        <v>217</v>
      </c>
      <c r="F20" s="49" t="s">
        <v>120</v>
      </c>
      <c r="G20" s="70" t="s">
        <v>218</v>
      </c>
      <c r="H20" s="49" t="s">
        <v>219</v>
      </c>
      <c r="I20" s="50" t="n">
        <v>1</v>
      </c>
      <c r="J20" s="71" t="n">
        <v>12.27</v>
      </c>
      <c r="K20" s="72" t="n">
        <v>-1.7</v>
      </c>
      <c r="L20" s="73" t="n">
        <v>0.203</v>
      </c>
      <c r="M20" s="74"/>
      <c r="N20" s="72"/>
      <c r="O20" s="73"/>
      <c r="P20" s="55" t="str">
        <f aca="false">IF(ISBLANK(J20),"",IF(J20&gt;13,"",IF(J20&lt;=10.28,"TSM",IF(J20&lt;=10.58,"SM",IF(J20&lt;=10.9,"KSM",IF(J20&lt;=11.35,"I A",IF(J20&lt;=12,"II A",IF(J20&lt;=13,"III A"))))))))</f>
        <v>III A</v>
      </c>
      <c r="Q20" s="49" t="s">
        <v>220</v>
      </c>
      <c r="R20" s="75" t="s">
        <v>69</v>
      </c>
      <c r="S20" s="5"/>
      <c r="T20" s="5"/>
    </row>
    <row r="21" customFormat="false" ht="13.8" hidden="false" customHeight="false" outlineLevel="0" collapsed="false">
      <c r="A21" s="44" t="n">
        <v>13</v>
      </c>
      <c r="B21" s="45"/>
      <c r="C21" s="46" t="s">
        <v>168</v>
      </c>
      <c r="D21" s="47" t="s">
        <v>169</v>
      </c>
      <c r="E21" s="69" t="s">
        <v>170</v>
      </c>
      <c r="F21" s="49" t="s">
        <v>65</v>
      </c>
      <c r="G21" s="70" t="s">
        <v>66</v>
      </c>
      <c r="H21" s="49" t="s">
        <v>67</v>
      </c>
      <c r="I21" s="50"/>
      <c r="J21" s="71" t="n">
        <v>12.29</v>
      </c>
      <c r="K21" s="72" t="n">
        <v>-4.2</v>
      </c>
      <c r="L21" s="73" t="n">
        <v>0.2</v>
      </c>
      <c r="M21" s="74"/>
      <c r="N21" s="72"/>
      <c r="O21" s="73"/>
      <c r="P21" s="55" t="str">
        <f aca="false">IF(ISBLANK(J21),"",IF(J21&gt;13,"",IF(J21&lt;=10.28,"TSM",IF(J21&lt;=10.58,"SM",IF(J21&lt;=10.9,"KSM",IF(J21&lt;=11.35,"I A",IF(J21&lt;=12,"II A",IF(J21&lt;=13,"III A"))))))))</f>
        <v>III A</v>
      </c>
      <c r="Q21" s="49" t="s">
        <v>68</v>
      </c>
      <c r="R21" s="75" t="s">
        <v>171</v>
      </c>
      <c r="S21" s="5"/>
      <c r="T21" s="5"/>
    </row>
    <row r="22" customFormat="false" ht="13.8" hidden="false" customHeight="false" outlineLevel="0" collapsed="false">
      <c r="A22" s="44" t="n">
        <v>14</v>
      </c>
      <c r="B22" s="45"/>
      <c r="C22" s="46" t="s">
        <v>227</v>
      </c>
      <c r="D22" s="47" t="s">
        <v>228</v>
      </c>
      <c r="E22" s="69" t="s">
        <v>229</v>
      </c>
      <c r="F22" s="49" t="s">
        <v>58</v>
      </c>
      <c r="G22" s="70" t="s">
        <v>38</v>
      </c>
      <c r="H22" s="49"/>
      <c r="I22" s="50" t="s">
        <v>25</v>
      </c>
      <c r="J22" s="71" t="n">
        <v>12.34</v>
      </c>
      <c r="K22" s="72" t="n">
        <v>-2.8</v>
      </c>
      <c r="L22" s="73" t="n">
        <v>0.156</v>
      </c>
      <c r="M22" s="74"/>
      <c r="N22" s="72"/>
      <c r="O22" s="73"/>
      <c r="P22" s="55" t="str">
        <f aca="false">IF(ISBLANK(J22),"",IF(J22&gt;13,"",IF(J22&lt;=10.28,"TSM",IF(J22&lt;=10.58,"SM",IF(J22&lt;=10.9,"KSM",IF(J22&lt;=11.35,"I A",IF(J22&lt;=12,"II A",IF(J22&lt;=13,"III A"))))))))</f>
        <v>III A</v>
      </c>
      <c r="Q22" s="49" t="s">
        <v>153</v>
      </c>
      <c r="R22" s="75" t="s">
        <v>230</v>
      </c>
      <c r="S22" s="5"/>
      <c r="T22" s="5"/>
    </row>
    <row r="23" customFormat="false" ht="13.8" hidden="false" customHeight="false" outlineLevel="0" collapsed="false">
      <c r="A23" s="44" t="n">
        <v>15</v>
      </c>
      <c r="B23" s="45"/>
      <c r="C23" s="46" t="s">
        <v>195</v>
      </c>
      <c r="D23" s="47" t="s">
        <v>224</v>
      </c>
      <c r="E23" s="69" t="s">
        <v>225</v>
      </c>
      <c r="F23" s="49" t="s">
        <v>65</v>
      </c>
      <c r="G23" s="70" t="s">
        <v>66</v>
      </c>
      <c r="H23" s="49" t="s">
        <v>67</v>
      </c>
      <c r="I23" s="50"/>
      <c r="J23" s="71" t="n">
        <v>12.38</v>
      </c>
      <c r="K23" s="72" t="n">
        <v>-2.8</v>
      </c>
      <c r="L23" s="73" t="n">
        <v>0.205</v>
      </c>
      <c r="M23" s="74"/>
      <c r="N23" s="72"/>
      <c r="O23" s="73"/>
      <c r="P23" s="55" t="str">
        <f aca="false">IF(ISBLANK(J23),"",IF(J23&gt;13,"",IF(J23&lt;=10.28,"TSM",IF(J23&lt;=10.58,"SM",IF(J23&lt;=10.9,"KSM",IF(J23&lt;=11.35,"I A",IF(J23&lt;=12,"II A",IF(J23&lt;=13,"III A"))))))))</f>
        <v>III A</v>
      </c>
      <c r="Q23" s="49" t="s">
        <v>68</v>
      </c>
      <c r="R23" s="75" t="s">
        <v>226</v>
      </c>
      <c r="S23" s="5"/>
      <c r="T23" s="5"/>
    </row>
    <row r="24" customFormat="false" ht="13.8" hidden="false" customHeight="false" outlineLevel="0" collapsed="false">
      <c r="A24" s="44" t="n">
        <v>16</v>
      </c>
      <c r="B24" s="45"/>
      <c r="C24" s="46" t="s">
        <v>201</v>
      </c>
      <c r="D24" s="47" t="s">
        <v>202</v>
      </c>
      <c r="E24" s="69" t="s">
        <v>203</v>
      </c>
      <c r="F24" s="49" t="s">
        <v>58</v>
      </c>
      <c r="G24" s="70" t="s">
        <v>38</v>
      </c>
      <c r="H24" s="49"/>
      <c r="I24" s="50" t="s">
        <v>25</v>
      </c>
      <c r="J24" s="71" t="n">
        <v>12.39</v>
      </c>
      <c r="K24" s="72" t="n">
        <v>-1.7</v>
      </c>
      <c r="L24" s="73" t="n">
        <v>0.131</v>
      </c>
      <c r="M24" s="74"/>
      <c r="N24" s="72"/>
      <c r="O24" s="73"/>
      <c r="P24" s="55" t="str">
        <f aca="false">IF(ISBLANK(J24),"",IF(J24&gt;13,"",IF(J24&lt;=10.28,"TSM",IF(J24&lt;=10.58,"SM",IF(J24&lt;=10.9,"KSM",IF(J24&lt;=11.35,"I A",IF(J24&lt;=12,"II A",IF(J24&lt;=13,"III A"))))))))</f>
        <v>III A</v>
      </c>
      <c r="Q24" s="49" t="s">
        <v>204</v>
      </c>
      <c r="R24" s="75" t="s">
        <v>205</v>
      </c>
      <c r="S24" s="5"/>
      <c r="T24" s="5"/>
    </row>
    <row r="25" customFormat="false" ht="13.8" hidden="false" customHeight="false" outlineLevel="0" collapsed="false">
      <c r="A25" s="44" t="n">
        <v>17</v>
      </c>
      <c r="B25" s="45"/>
      <c r="C25" s="46" t="s">
        <v>173</v>
      </c>
      <c r="D25" s="47" t="s">
        <v>174</v>
      </c>
      <c r="E25" s="69" t="s">
        <v>175</v>
      </c>
      <c r="F25" s="49" t="s">
        <v>176</v>
      </c>
      <c r="G25" s="70" t="s">
        <v>177</v>
      </c>
      <c r="H25" s="49"/>
      <c r="I25" s="50"/>
      <c r="J25" s="71" t="n">
        <v>12.55</v>
      </c>
      <c r="K25" s="72" t="n">
        <v>-4.2</v>
      </c>
      <c r="L25" s="73" t="n">
        <v>0.263</v>
      </c>
      <c r="M25" s="74"/>
      <c r="N25" s="72"/>
      <c r="O25" s="73"/>
      <c r="P25" s="55" t="str">
        <f aca="false">IF(ISBLANK(J25),"",IF(J25&gt;13,"",IF(J25&lt;=10.28,"TSM",IF(J25&lt;=10.58,"SM",IF(J25&lt;=10.9,"KSM",IF(J25&lt;=11.35,"I A",IF(J25&lt;=12,"II A",IF(J25&lt;=13,"III A"))))))))</f>
        <v>III A</v>
      </c>
      <c r="Q25" s="49" t="s">
        <v>178</v>
      </c>
      <c r="R25" s="75" t="s">
        <v>69</v>
      </c>
      <c r="S25" s="5"/>
      <c r="T25" s="5"/>
    </row>
    <row r="26" customFormat="false" ht="13.8" hidden="false" customHeight="false" outlineLevel="0" collapsed="false">
      <c r="A26" s="44" t="n">
        <v>18</v>
      </c>
      <c r="B26" s="45"/>
      <c r="C26" s="46" t="s">
        <v>179</v>
      </c>
      <c r="D26" s="47" t="s">
        <v>180</v>
      </c>
      <c r="E26" s="69" t="s">
        <v>181</v>
      </c>
      <c r="F26" s="49" t="s">
        <v>176</v>
      </c>
      <c r="G26" s="70" t="s">
        <v>177</v>
      </c>
      <c r="H26" s="49"/>
      <c r="I26" s="50"/>
      <c r="J26" s="71" t="n">
        <v>12.58</v>
      </c>
      <c r="K26" s="72" t="n">
        <v>-1.7</v>
      </c>
      <c r="L26" s="73" t="n">
        <v>0.214</v>
      </c>
      <c r="M26" s="74"/>
      <c r="N26" s="72"/>
      <c r="O26" s="73"/>
      <c r="P26" s="55" t="str">
        <f aca="false">IF(ISBLANK(J26),"",IF(J26&gt;13,"",IF(J26&lt;=10.28,"TSM",IF(J26&lt;=10.58,"SM",IF(J26&lt;=10.9,"KSM",IF(J26&lt;=11.35,"I A",IF(J26&lt;=12,"II A",IF(J26&lt;=13,"III A"))))))))</f>
        <v>III A</v>
      </c>
      <c r="Q26" s="49" t="s">
        <v>178</v>
      </c>
      <c r="R26" s="75" t="s">
        <v>182</v>
      </c>
      <c r="S26" s="5"/>
      <c r="T26" s="5"/>
    </row>
    <row r="27" customFormat="false" ht="13.8" hidden="false" customHeight="false" outlineLevel="0" collapsed="false">
      <c r="A27" s="44" t="n">
        <v>19</v>
      </c>
      <c r="B27" s="45"/>
      <c r="C27" s="46" t="s">
        <v>249</v>
      </c>
      <c r="D27" s="47" t="s">
        <v>250</v>
      </c>
      <c r="E27" s="69" t="s">
        <v>251</v>
      </c>
      <c r="F27" s="49" t="s">
        <v>65</v>
      </c>
      <c r="G27" s="70" t="s">
        <v>66</v>
      </c>
      <c r="H27" s="49" t="s">
        <v>67</v>
      </c>
      <c r="I27" s="50"/>
      <c r="J27" s="71" t="n">
        <v>13.7</v>
      </c>
      <c r="K27" s="72" t="n">
        <v>-2.8</v>
      </c>
      <c r="L27" s="73" t="n">
        <v>0.277</v>
      </c>
      <c r="M27" s="74"/>
      <c r="N27" s="72"/>
      <c r="O27" s="73"/>
      <c r="P27" s="55" t="str">
        <f aca="false">IF(ISBLANK(J27),"",IF(J27&gt;13,"",IF(J27&lt;=10.28,"TSM",IF(J27&lt;=10.58,"SM",IF(J27&lt;=10.9,"KSM",IF(J27&lt;=11.35,"I A",IF(J27&lt;=12,"II A",IF(J27&lt;=13,"III A"))))))))</f>
        <v/>
      </c>
      <c r="Q27" s="49" t="s">
        <v>68</v>
      </c>
      <c r="R27" s="75" t="s">
        <v>252</v>
      </c>
      <c r="S27" s="5"/>
      <c r="T27" s="5"/>
    </row>
    <row r="28" customFormat="false" ht="13.8" hidden="false" customHeight="false" outlineLevel="0" collapsed="false">
      <c r="A28" s="44"/>
      <c r="B28" s="45"/>
      <c r="C28" s="46" t="s">
        <v>188</v>
      </c>
      <c r="D28" s="47" t="s">
        <v>189</v>
      </c>
      <c r="E28" s="69" t="s">
        <v>190</v>
      </c>
      <c r="F28" s="49" t="s">
        <v>88</v>
      </c>
      <c r="G28" s="70" t="s">
        <v>89</v>
      </c>
      <c r="H28" s="49" t="s">
        <v>90</v>
      </c>
      <c r="I28" s="50"/>
      <c r="J28" s="71" t="s">
        <v>191</v>
      </c>
      <c r="K28" s="72" t="n">
        <v>-1.7</v>
      </c>
      <c r="L28" s="73" t="n">
        <v>0.202</v>
      </c>
      <c r="M28" s="74"/>
      <c r="N28" s="72"/>
      <c r="O28" s="73"/>
      <c r="P28" s="55" t="str">
        <f aca="false">IF(ISBLANK(J28),"",IF(J28&gt;13,"",IF(J28&lt;=10.28,"TSM",IF(J28&lt;=10.58,"SM",IF(J28&lt;=10.9,"KSM",IF(J28&lt;=11.35,"I A",IF(J28&lt;=12,"II A",IF(J28&lt;=13,"III A"))))))))</f>
        <v/>
      </c>
      <c r="Q28" s="49" t="s">
        <v>192</v>
      </c>
      <c r="R28" s="75" t="s">
        <v>193</v>
      </c>
      <c r="S28" s="5"/>
      <c r="T28" s="5"/>
    </row>
    <row r="29" customFormat="false" ht="13.8" hidden="false" customHeight="false" outlineLevel="0" collapsed="false">
      <c r="A29" s="44"/>
      <c r="B29" s="45"/>
      <c r="C29" s="46" t="s">
        <v>195</v>
      </c>
      <c r="D29" s="47" t="s">
        <v>196</v>
      </c>
      <c r="E29" s="69" t="s">
        <v>197</v>
      </c>
      <c r="F29" s="49" t="s">
        <v>45</v>
      </c>
      <c r="G29" s="70" t="s">
        <v>24</v>
      </c>
      <c r="H29" s="49" t="s">
        <v>122</v>
      </c>
      <c r="I29" s="50"/>
      <c r="J29" s="71" t="s">
        <v>191</v>
      </c>
      <c r="K29" s="72" t="n">
        <v>-1.7</v>
      </c>
      <c r="L29" s="73" t="n">
        <v>0.222</v>
      </c>
      <c r="M29" s="74"/>
      <c r="N29" s="72"/>
      <c r="O29" s="73"/>
      <c r="P29" s="55" t="str">
        <f aca="false">IF(ISBLANK(J29),"",IF(J29&gt;13,"",IF(J29&lt;=10.28,"TSM",IF(J29&lt;=10.58,"SM",IF(J29&lt;=10.9,"KSM",IF(J29&lt;=11.35,"I A",IF(J29&lt;=12,"II A",IF(J29&lt;=13,"III A"))))))))</f>
        <v/>
      </c>
      <c r="Q29" s="49" t="s">
        <v>198</v>
      </c>
      <c r="R29" s="75" t="s">
        <v>199</v>
      </c>
      <c r="S29" s="5"/>
      <c r="T29" s="5"/>
    </row>
    <row r="30" customFormat="false" ht="13.8" hidden="false" customHeight="false" outlineLevel="0" collapsed="false">
      <c r="A30" s="44"/>
      <c r="B30" s="45"/>
      <c r="C30" s="46" t="s">
        <v>221</v>
      </c>
      <c r="D30" s="47" t="s">
        <v>222</v>
      </c>
      <c r="E30" s="69" t="s">
        <v>223</v>
      </c>
      <c r="F30" s="49" t="s">
        <v>176</v>
      </c>
      <c r="G30" s="70" t="s">
        <v>177</v>
      </c>
      <c r="H30" s="49"/>
      <c r="I30" s="50"/>
      <c r="J30" s="71" t="s">
        <v>191</v>
      </c>
      <c r="K30" s="72" t="n">
        <v>-1.7</v>
      </c>
      <c r="L30" s="73" t="n">
        <v>0.167</v>
      </c>
      <c r="M30" s="74"/>
      <c r="N30" s="72"/>
      <c r="O30" s="73"/>
      <c r="P30" s="55" t="str">
        <f aca="false">IF(ISBLANK(J30),"",IF(J30&gt;13,"",IF(J30&lt;=10.28,"TSM",IF(J30&lt;=10.58,"SM",IF(J30&lt;=10.9,"KSM",IF(J30&lt;=11.35,"I A",IF(J30&lt;=12,"II A",IF(J30&lt;=13,"III A"))))))))</f>
        <v/>
      </c>
      <c r="Q30" s="49" t="s">
        <v>178</v>
      </c>
      <c r="R30" s="75"/>
      <c r="S30" s="5"/>
      <c r="T30" s="5"/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S40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Y15" activeCellId="0" sqref="Y15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true" outlineLevel="0" max="2" min="2" style="1" width="4.33"/>
    <col collapsed="false" customWidth="true" hidden="false" outlineLevel="0" max="3" min="3" style="2" width="8.56"/>
    <col collapsed="false" customWidth="true" hidden="false" outlineLevel="0" max="4" min="4" style="3" width="14.55"/>
    <col collapsed="false" customWidth="true" hidden="false" outlineLevel="0" max="5" min="5" style="4" width="9.89"/>
    <col collapsed="false" customWidth="true" hidden="false" outlineLevel="0" max="6" min="6" style="3" width="9"/>
    <col collapsed="false" customWidth="true" hidden="false" outlineLevel="0" max="7" min="7" style="3" width="9.56"/>
    <col collapsed="false" customWidth="false" hidden="false" outlineLevel="0" max="8" min="8" style="3" width="11.45"/>
    <col collapsed="false" customWidth="true" hidden="false" outlineLevel="0" max="9" min="9" style="5" width="5.44"/>
    <col collapsed="false" customWidth="true" hidden="false" outlineLevel="0" max="10" min="10" style="6" width="7.44"/>
    <col collapsed="false" customWidth="true" hidden="false" outlineLevel="0" max="11" min="11" style="6" width="3.99"/>
    <col collapsed="false" customWidth="true" hidden="false" outlineLevel="0" max="12" min="12" style="6" width="5.44"/>
    <col collapsed="false" customWidth="true" hidden="true" outlineLevel="0" max="13" min="13" style="6" width="6.01"/>
    <col collapsed="false" customWidth="true" hidden="true" outlineLevel="0" max="14" min="14" style="6" width="3.99"/>
    <col collapsed="false" customWidth="true" hidden="true" outlineLevel="0" max="15" min="15" style="6" width="4.66"/>
    <col collapsed="false" customWidth="true" hidden="false" outlineLevel="0" max="16" min="16" style="5" width="4.44"/>
    <col collapsed="false" customWidth="true" hidden="false" outlineLevel="0" max="17" min="17" style="3" width="26.11"/>
    <col collapsed="false" customWidth="true" hidden="true" outlineLevel="0" max="18" min="18" style="79" width="8.67"/>
    <col collapsed="false" customWidth="true" hidden="false" outlineLevel="0" max="19" min="19" style="3" width="2"/>
    <col collapsed="false" customWidth="true" hidden="false" outlineLevel="0" max="20" min="20" style="3" width="2.89"/>
    <col collapsed="false" customWidth="true" hidden="false" outlineLevel="0" max="21" min="21" style="3" width="4.44"/>
    <col collapsed="false" customWidth="true" hidden="false" outlineLevel="0" max="1025" min="22" style="3" width="8.89"/>
  </cols>
  <sheetData>
    <row r="1" s="11" customFormat="true" ht="18.75" hidden="false" customHeight="true" outlineLevel="0" collapsed="false">
      <c r="A1" s="80" t="s">
        <v>0</v>
      </c>
      <c r="B1" s="9"/>
      <c r="C1" s="10"/>
      <c r="E1" s="12"/>
      <c r="I1" s="5"/>
      <c r="J1" s="13"/>
      <c r="K1" s="13"/>
      <c r="L1" s="13"/>
      <c r="M1" s="13"/>
      <c r="N1" s="13"/>
      <c r="O1" s="13"/>
      <c r="P1" s="5"/>
      <c r="R1" s="79"/>
    </row>
    <row r="2" s="17" customFormat="true" ht="12.75" hidden="false" customHeight="true" outlineLevel="0" collapsed="false">
      <c r="A2" s="14"/>
      <c r="B2" s="15"/>
      <c r="C2" s="16"/>
      <c r="E2" s="18"/>
      <c r="I2" s="19"/>
      <c r="J2" s="20"/>
      <c r="K2" s="20"/>
      <c r="L2" s="20"/>
      <c r="M2" s="20"/>
      <c r="N2" s="20"/>
      <c r="O2" s="20"/>
      <c r="P2" s="19"/>
      <c r="Q2" s="21" t="s">
        <v>1</v>
      </c>
      <c r="R2" s="81"/>
    </row>
    <row r="3" customFormat="false" ht="12.75" hidden="false" customHeight="true" outlineLevel="0" collapsed="false">
      <c r="A3" s="23"/>
      <c r="B3" s="23"/>
      <c r="Q3" s="24" t="s">
        <v>253</v>
      </c>
    </row>
    <row r="4" customFormat="false" ht="15.75" hidden="false" customHeight="true" outlineLevel="0" collapsed="false">
      <c r="C4" s="25" t="s">
        <v>254</v>
      </c>
      <c r="E4" s="26"/>
      <c r="H4" s="82" t="n">
        <v>1.15740740740741E-005</v>
      </c>
      <c r="Q4" s="27"/>
    </row>
    <row r="5" customFormat="false" ht="3.75" hidden="false" customHeight="true" outlineLevel="0" collapsed="false"/>
    <row r="6" customFormat="false" ht="13.8" hidden="false" customHeight="false" outlineLevel="0" collapsed="false">
      <c r="B6" s="28"/>
      <c r="C6" s="29"/>
      <c r="D6" s="30" t="n">
        <v>1</v>
      </c>
      <c r="E6" s="31" t="s">
        <v>4</v>
      </c>
      <c r="F6" s="32" t="n">
        <v>4</v>
      </c>
      <c r="G6" s="33"/>
    </row>
    <row r="7" s="43" customFormat="true" ht="13.8" hidden="false" customHeight="false" outlineLevel="0" collapsed="false">
      <c r="A7" s="34" t="s">
        <v>5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11</v>
      </c>
      <c r="H7" s="39" t="s">
        <v>12</v>
      </c>
      <c r="I7" s="38" t="s">
        <v>13</v>
      </c>
      <c r="J7" s="39" t="s">
        <v>255</v>
      </c>
      <c r="K7" s="39" t="s">
        <v>15</v>
      </c>
      <c r="L7" s="39" t="s">
        <v>16</v>
      </c>
      <c r="M7" s="39" t="s">
        <v>256</v>
      </c>
      <c r="N7" s="39" t="s">
        <v>15</v>
      </c>
      <c r="O7" s="39" t="s">
        <v>16</v>
      </c>
      <c r="P7" s="40" t="s">
        <v>18</v>
      </c>
      <c r="Q7" s="41" t="s">
        <v>19</v>
      </c>
      <c r="R7" s="83"/>
      <c r="S7" s="84"/>
    </row>
    <row r="8" customFormat="false" ht="13.95" hidden="false" customHeight="true" outlineLevel="0" collapsed="false">
      <c r="A8" s="44" t="n">
        <v>1</v>
      </c>
      <c r="B8" s="45"/>
      <c r="C8" s="46" t="s">
        <v>257</v>
      </c>
      <c r="D8" s="47" t="s">
        <v>258</v>
      </c>
      <c r="E8" s="48" t="s">
        <v>64</v>
      </c>
      <c r="F8" s="49" t="s">
        <v>120</v>
      </c>
      <c r="G8" s="49" t="s">
        <v>218</v>
      </c>
      <c r="H8" s="49" t="s">
        <v>219</v>
      </c>
      <c r="I8" s="85"/>
      <c r="J8" s="86" t="n">
        <v>28.75</v>
      </c>
      <c r="K8" s="52" t="n">
        <v>0</v>
      </c>
      <c r="L8" s="53" t="n">
        <v>0.155</v>
      </c>
      <c r="M8" s="54"/>
      <c r="N8" s="52"/>
      <c r="O8" s="53"/>
      <c r="P8" s="55" t="str">
        <f aca="false">IF(ISBLANK(J8),"",IF(J8&gt;31.24,"",IF(J8&lt;=23.3,"TSM",IF(J8&lt;=24.24,"SM",IF(J8&lt;=25.45,"KSM",IF(J8&lt;=26.85,"I A",IF(J8&lt;=28.74,"II A",IF(J8&lt;=31.24,"III A"))))))))</f>
        <v>III A</v>
      </c>
      <c r="Q8" s="49" t="s">
        <v>220</v>
      </c>
      <c r="R8" s="5" t="s">
        <v>69</v>
      </c>
      <c r="S8" s="87"/>
    </row>
    <row r="9" customFormat="false" ht="13.95" hidden="false" customHeight="true" outlineLevel="0" collapsed="false">
      <c r="A9" s="44" t="n">
        <v>2</v>
      </c>
      <c r="B9" s="45"/>
      <c r="C9" s="46" t="s">
        <v>75</v>
      </c>
      <c r="D9" s="47" t="s">
        <v>109</v>
      </c>
      <c r="E9" s="48" t="s">
        <v>110</v>
      </c>
      <c r="F9" s="49" t="s">
        <v>52</v>
      </c>
      <c r="G9" s="49" t="s">
        <v>24</v>
      </c>
      <c r="H9" s="49"/>
      <c r="I9" s="85"/>
      <c r="J9" s="86" t="n">
        <v>27.65</v>
      </c>
      <c r="K9" s="52" t="n">
        <v>0</v>
      </c>
      <c r="L9" s="53" t="n">
        <v>0.201</v>
      </c>
      <c r="M9" s="54"/>
      <c r="N9" s="52"/>
      <c r="O9" s="53"/>
      <c r="P9" s="55" t="str">
        <f aca="false">IF(ISBLANK(J9),"",IF(J9&gt;31.24,"",IF(J9&lt;=23.3,"TSM",IF(J9&lt;=24.24,"SM",IF(J9&lt;=25.45,"KSM",IF(J9&lt;=26.85,"I A",IF(J9&lt;=28.74,"II A",IF(J9&lt;=31.24,"III A"))))))))</f>
        <v>II A</v>
      </c>
      <c r="Q9" s="49" t="s">
        <v>53</v>
      </c>
      <c r="R9" s="5" t="s">
        <v>259</v>
      </c>
      <c r="S9" s="87"/>
    </row>
    <row r="10" customFormat="false" ht="13.95" hidden="false" customHeight="true" outlineLevel="0" collapsed="false">
      <c r="A10" s="44" t="n">
        <v>3</v>
      </c>
      <c r="B10" s="45"/>
      <c r="C10" s="46" t="s">
        <v>27</v>
      </c>
      <c r="D10" s="47" t="s">
        <v>28</v>
      </c>
      <c r="E10" s="48" t="s">
        <v>29</v>
      </c>
      <c r="F10" s="49" t="s">
        <v>30</v>
      </c>
      <c r="G10" s="49" t="s">
        <v>31</v>
      </c>
      <c r="H10" s="49"/>
      <c r="I10" s="85"/>
      <c r="J10" s="86" t="n">
        <v>26.89</v>
      </c>
      <c r="K10" s="52" t="n">
        <v>0</v>
      </c>
      <c r="L10" s="53" t="n">
        <v>0.246</v>
      </c>
      <c r="M10" s="54"/>
      <c r="N10" s="52"/>
      <c r="O10" s="53"/>
      <c r="P10" s="55" t="str">
        <f aca="false">IF(ISBLANK(J10),"",IF(J10&gt;31.24,"",IF(J10&lt;=23.3,"TSM",IF(J10&lt;=24.24,"SM",IF(J10&lt;=25.45,"KSM",IF(J10&lt;=26.85,"I A",IF(J10&lt;=28.74,"II A",IF(J10&lt;=31.24,"III A"))))))))</f>
        <v>II A</v>
      </c>
      <c r="Q10" s="49" t="s">
        <v>32</v>
      </c>
      <c r="R10" s="5" t="s">
        <v>69</v>
      </c>
      <c r="S10" s="87"/>
    </row>
    <row r="11" customFormat="false" ht="13.95" hidden="false" customHeight="true" outlineLevel="0" collapsed="false">
      <c r="A11" s="44" t="n">
        <v>4</v>
      </c>
      <c r="B11" s="45"/>
      <c r="C11" s="46" t="s">
        <v>42</v>
      </c>
      <c r="D11" s="47" t="s">
        <v>43</v>
      </c>
      <c r="E11" s="48" t="s">
        <v>44</v>
      </c>
      <c r="F11" s="49" t="s">
        <v>45</v>
      </c>
      <c r="G11" s="49" t="s">
        <v>24</v>
      </c>
      <c r="H11" s="49" t="s">
        <v>46</v>
      </c>
      <c r="I11" s="85"/>
      <c r="J11" s="86" t="n">
        <v>26.93</v>
      </c>
      <c r="K11" s="52" t="n">
        <v>0</v>
      </c>
      <c r="L11" s="53" t="n">
        <v>0.237</v>
      </c>
      <c r="M11" s="54"/>
      <c r="N11" s="52"/>
      <c r="O11" s="53"/>
      <c r="P11" s="55" t="str">
        <f aca="false">IF(ISBLANK(J11),"",IF(J11&gt;31.24,"",IF(J11&lt;=23.3,"TSM",IF(J11&lt;=24.24,"SM",IF(J11&lt;=25.45,"KSM",IF(J11&lt;=26.85,"I A",IF(J11&lt;=28.74,"II A",IF(J11&lt;=31.24,"III A"))))))))</f>
        <v>II A</v>
      </c>
      <c r="Q11" s="49" t="s">
        <v>47</v>
      </c>
      <c r="R11" s="5" t="s">
        <v>260</v>
      </c>
      <c r="S11" s="87"/>
    </row>
    <row r="12" customFormat="false" ht="13.95" hidden="false" customHeight="true" outlineLevel="0" collapsed="false">
      <c r="A12" s="44" t="n">
        <v>5</v>
      </c>
      <c r="B12" s="45"/>
      <c r="C12" s="46" t="s">
        <v>20</v>
      </c>
      <c r="D12" s="47" t="s">
        <v>261</v>
      </c>
      <c r="E12" s="48" t="s">
        <v>262</v>
      </c>
      <c r="F12" s="49" t="s">
        <v>263</v>
      </c>
      <c r="G12" s="49" t="s">
        <v>264</v>
      </c>
      <c r="H12" s="49" t="s">
        <v>265</v>
      </c>
      <c r="I12" s="85"/>
      <c r="J12" s="86" t="n">
        <v>28.94</v>
      </c>
      <c r="K12" s="52" t="n">
        <v>0</v>
      </c>
      <c r="L12" s="53" t="n">
        <v>0.32</v>
      </c>
      <c r="M12" s="54"/>
      <c r="N12" s="52"/>
      <c r="O12" s="53"/>
      <c r="P12" s="55" t="str">
        <f aca="false">IF(ISBLANK(J12),"",IF(J12&gt;31.24,"",IF(J12&lt;=23.3,"TSM",IF(J12&lt;=24.24,"SM",IF(J12&lt;=25.45,"KSM",IF(J12&lt;=26.85,"I A",IF(J12&lt;=28.74,"II A",IF(J12&lt;=31.24,"III A"))))))))</f>
        <v>III A</v>
      </c>
      <c r="Q12" s="49" t="s">
        <v>266</v>
      </c>
      <c r="R12" s="5" t="s">
        <v>267</v>
      </c>
      <c r="S12" s="87"/>
    </row>
    <row r="13" customFormat="false" ht="13.95" hidden="false" customHeight="true" outlineLevel="0" collapsed="false">
      <c r="A13" s="44" t="n">
        <v>6</v>
      </c>
      <c r="B13" s="45"/>
      <c r="C13" s="46" t="s">
        <v>268</v>
      </c>
      <c r="D13" s="47" t="s">
        <v>269</v>
      </c>
      <c r="E13" s="48" t="s">
        <v>270</v>
      </c>
      <c r="F13" s="49" t="s">
        <v>271</v>
      </c>
      <c r="G13" s="49" t="s">
        <v>38</v>
      </c>
      <c r="H13" s="49"/>
      <c r="I13" s="85" t="s">
        <v>272</v>
      </c>
      <c r="J13" s="88" t="n">
        <v>25.31</v>
      </c>
      <c r="K13" s="52" t="n">
        <v>0</v>
      </c>
      <c r="L13" s="53" t="n">
        <v>0.166</v>
      </c>
      <c r="M13" s="54"/>
      <c r="N13" s="52"/>
      <c r="O13" s="53"/>
      <c r="P13" s="55" t="str">
        <f aca="false">IF(ISBLANK(J13),"",IF(J13&gt;31.24,"",IF(J13&lt;=23.3,"TSM",IF(J13&lt;=24.24,"SM",IF(J13&lt;=25.45,"KSM",IF(J13&lt;=26.85,"I A",IF(J13&lt;=28.74,"II A",IF(J13&lt;=31.24,"III A"))))))))</f>
        <v>KSM</v>
      </c>
      <c r="Q13" s="49" t="s">
        <v>273</v>
      </c>
      <c r="R13" s="5" t="s">
        <v>69</v>
      </c>
      <c r="S13" s="87"/>
    </row>
    <row r="14" customFormat="false" ht="3.75" hidden="false" customHeight="true" outlineLevel="0" collapsed="false"/>
    <row r="15" customFormat="false" ht="13.8" hidden="false" customHeight="false" outlineLevel="0" collapsed="false">
      <c r="B15" s="28"/>
      <c r="C15" s="29"/>
      <c r="D15" s="30" t="n">
        <v>2</v>
      </c>
      <c r="E15" s="31" t="s">
        <v>4</v>
      </c>
      <c r="F15" s="32" t="n">
        <v>4</v>
      </c>
      <c r="G15" s="33"/>
    </row>
    <row r="16" s="43" customFormat="true" ht="13.8" hidden="false" customHeight="false" outlineLevel="0" collapsed="false">
      <c r="A16" s="34" t="s">
        <v>5</v>
      </c>
      <c r="B16" s="67" t="s">
        <v>6</v>
      </c>
      <c r="C16" s="36" t="s">
        <v>7</v>
      </c>
      <c r="D16" s="37" t="s">
        <v>8</v>
      </c>
      <c r="E16" s="38" t="s">
        <v>9</v>
      </c>
      <c r="F16" s="39" t="s">
        <v>10</v>
      </c>
      <c r="G16" s="39" t="s">
        <v>11</v>
      </c>
      <c r="H16" s="39" t="s">
        <v>12</v>
      </c>
      <c r="I16" s="38" t="s">
        <v>13</v>
      </c>
      <c r="J16" s="39" t="s">
        <v>255</v>
      </c>
      <c r="K16" s="39" t="s">
        <v>15</v>
      </c>
      <c r="L16" s="39" t="s">
        <v>16</v>
      </c>
      <c r="M16" s="39" t="s">
        <v>256</v>
      </c>
      <c r="N16" s="39" t="s">
        <v>15</v>
      </c>
      <c r="O16" s="39" t="s">
        <v>16</v>
      </c>
      <c r="P16" s="40" t="s">
        <v>18</v>
      </c>
      <c r="Q16" s="41" t="s">
        <v>19</v>
      </c>
      <c r="R16" s="83"/>
      <c r="S16" s="84"/>
    </row>
    <row r="17" customFormat="false" ht="13.95" hidden="false" customHeight="true" outlineLevel="0" collapsed="false">
      <c r="A17" s="44" t="n">
        <v>1</v>
      </c>
      <c r="B17" s="45"/>
      <c r="C17" s="46" t="s">
        <v>274</v>
      </c>
      <c r="D17" s="47" t="s">
        <v>275</v>
      </c>
      <c r="E17" s="48" t="s">
        <v>276</v>
      </c>
      <c r="F17" s="49" t="s">
        <v>58</v>
      </c>
      <c r="G17" s="49" t="s">
        <v>38</v>
      </c>
      <c r="H17" s="49"/>
      <c r="I17" s="85" t="s">
        <v>25</v>
      </c>
      <c r="J17" s="86" t="s">
        <v>277</v>
      </c>
      <c r="K17" s="52"/>
      <c r="L17" s="53"/>
      <c r="M17" s="54"/>
      <c r="N17" s="52"/>
      <c r="O17" s="53"/>
      <c r="P17" s="55" t="str">
        <f aca="false">IF(ISBLANK(J17),"",IF(J17&gt;31.24,"",IF(J17&lt;=23.3,"TSM",IF(J17&lt;=24.24,"SM",IF(J17&lt;=25.45,"KSM",IF(J17&lt;=26.85,"I A",IF(J17&lt;=28.74,"II A",IF(J17&lt;=31.24,"III A"))))))))</f>
        <v/>
      </c>
      <c r="Q17" s="49" t="s">
        <v>40</v>
      </c>
      <c r="R17" s="5" t="s">
        <v>278</v>
      </c>
      <c r="S17" s="87"/>
    </row>
    <row r="18" customFormat="false" ht="13.95" hidden="false" customHeight="true" outlineLevel="0" collapsed="false">
      <c r="A18" s="44" t="n">
        <v>2</v>
      </c>
      <c r="B18" s="45"/>
      <c r="C18" s="46" t="s">
        <v>257</v>
      </c>
      <c r="D18" s="47" t="s">
        <v>279</v>
      </c>
      <c r="E18" s="48" t="s">
        <v>280</v>
      </c>
      <c r="F18" s="49" t="s">
        <v>152</v>
      </c>
      <c r="G18" s="49" t="s">
        <v>38</v>
      </c>
      <c r="H18" s="49" t="s">
        <v>281</v>
      </c>
      <c r="I18" s="85"/>
      <c r="J18" s="86" t="n">
        <v>27.67</v>
      </c>
      <c r="K18" s="52" t="n">
        <v>-0.5</v>
      </c>
      <c r="L18" s="53" t="n">
        <v>0.598</v>
      </c>
      <c r="M18" s="54"/>
      <c r="N18" s="52"/>
      <c r="O18" s="53"/>
      <c r="P18" s="55" t="str">
        <f aca="false">IF(ISBLANK(J18),"",IF(J18&gt;31.24,"",IF(J18&lt;=23.3,"TSM",IF(J18&lt;=24.24,"SM",IF(J18&lt;=25.45,"KSM",IF(J18&lt;=26.85,"I A",IF(J18&lt;=28.74,"II A",IF(J18&lt;=31.24,"III A"))))))))</f>
        <v>II A</v>
      </c>
      <c r="Q18" s="49" t="s">
        <v>282</v>
      </c>
      <c r="R18" s="5" t="s">
        <v>283</v>
      </c>
      <c r="S18" s="87"/>
    </row>
    <row r="19" customFormat="false" ht="13.95" hidden="false" customHeight="true" outlineLevel="0" collapsed="false">
      <c r="A19" s="44" t="n">
        <v>3</v>
      </c>
      <c r="B19" s="45"/>
      <c r="C19" s="46" t="s">
        <v>284</v>
      </c>
      <c r="D19" s="47" t="s">
        <v>285</v>
      </c>
      <c r="E19" s="48" t="s">
        <v>286</v>
      </c>
      <c r="F19" s="49" t="s">
        <v>37</v>
      </c>
      <c r="G19" s="49" t="s">
        <v>38</v>
      </c>
      <c r="H19" s="49" t="s">
        <v>287</v>
      </c>
      <c r="I19" s="85"/>
      <c r="J19" s="86" t="n">
        <v>25.77</v>
      </c>
      <c r="K19" s="52" t="n">
        <v>-0.5</v>
      </c>
      <c r="L19" s="53" t="n">
        <v>0.196</v>
      </c>
      <c r="M19" s="54"/>
      <c r="N19" s="52"/>
      <c r="O19" s="53"/>
      <c r="P19" s="55" t="str">
        <f aca="false">IF(ISBLANK(J19),"",IF(J19&gt;31.24,"",IF(J19&lt;=23.3,"TSM",IF(J19&lt;=24.24,"SM",IF(J19&lt;=25.45,"KSM",IF(J19&lt;=26.85,"I A",IF(J19&lt;=28.74,"II A",IF(J19&lt;=31.24,"III A"))))))))</f>
        <v>I A</v>
      </c>
      <c r="Q19" s="49" t="s">
        <v>288</v>
      </c>
      <c r="R19" s="5" t="s">
        <v>289</v>
      </c>
      <c r="S19" s="87"/>
    </row>
    <row r="20" customFormat="false" ht="13.95" hidden="false" customHeight="true" outlineLevel="0" collapsed="false">
      <c r="A20" s="44" t="n">
        <v>4</v>
      </c>
      <c r="B20" s="45"/>
      <c r="C20" s="46" t="s">
        <v>130</v>
      </c>
      <c r="D20" s="47" t="s">
        <v>290</v>
      </c>
      <c r="E20" s="48" t="s">
        <v>291</v>
      </c>
      <c r="F20" s="49" t="s">
        <v>210</v>
      </c>
      <c r="G20" s="49" t="s">
        <v>211</v>
      </c>
      <c r="H20" s="49" t="s">
        <v>292</v>
      </c>
      <c r="I20" s="85"/>
      <c r="J20" s="86" t="n">
        <v>27.22</v>
      </c>
      <c r="K20" s="52" t="n">
        <v>-0.5</v>
      </c>
      <c r="L20" s="53" t="n">
        <v>0.301</v>
      </c>
      <c r="M20" s="54"/>
      <c r="N20" s="52"/>
      <c r="O20" s="53"/>
      <c r="P20" s="55" t="str">
        <f aca="false">IF(ISBLANK(J20),"",IF(J20&gt;31.24,"",IF(J20&lt;=23.3,"TSM",IF(J20&lt;=24.24,"SM",IF(J20&lt;=25.45,"KSM",IF(J20&lt;=26.85,"I A",IF(J20&lt;=28.74,"II A",IF(J20&lt;=31.24,"III A"))))))))</f>
        <v>II A</v>
      </c>
      <c r="Q20" s="49" t="s">
        <v>293</v>
      </c>
      <c r="R20" s="5" t="s">
        <v>294</v>
      </c>
      <c r="S20" s="87"/>
    </row>
    <row r="21" customFormat="false" ht="13.95" hidden="false" customHeight="true" outlineLevel="0" collapsed="false">
      <c r="A21" s="44" t="n">
        <v>5</v>
      </c>
      <c r="B21" s="45"/>
      <c r="C21" s="46" t="s">
        <v>134</v>
      </c>
      <c r="D21" s="47" t="s">
        <v>135</v>
      </c>
      <c r="E21" s="48" t="s">
        <v>136</v>
      </c>
      <c r="F21" s="49" t="s">
        <v>52</v>
      </c>
      <c r="G21" s="49" t="s">
        <v>24</v>
      </c>
      <c r="H21" s="49"/>
      <c r="I21" s="85"/>
      <c r="J21" s="86" t="n">
        <v>29.29</v>
      </c>
      <c r="K21" s="52" t="n">
        <v>-0.5</v>
      </c>
      <c r="L21" s="53" t="n">
        <v>0.299</v>
      </c>
      <c r="M21" s="54"/>
      <c r="N21" s="52"/>
      <c r="O21" s="53"/>
      <c r="P21" s="55" t="str">
        <f aca="false">IF(ISBLANK(J21),"",IF(J21&gt;31.24,"",IF(J21&lt;=23.3,"TSM",IF(J21&lt;=24.24,"SM",IF(J21&lt;=25.45,"KSM",IF(J21&lt;=26.85,"I A",IF(J21&lt;=28.74,"II A",IF(J21&lt;=31.24,"III A"))))))))</f>
        <v>III A</v>
      </c>
      <c r="Q21" s="49" t="s">
        <v>137</v>
      </c>
      <c r="R21" s="5" t="s">
        <v>295</v>
      </c>
      <c r="S21" s="87"/>
    </row>
    <row r="22" customFormat="false" ht="13.95" hidden="false" customHeight="true" outlineLevel="0" collapsed="false">
      <c r="A22" s="44" t="n">
        <v>6</v>
      </c>
      <c r="B22" s="45"/>
      <c r="C22" s="46" t="s">
        <v>296</v>
      </c>
      <c r="D22" s="47" t="s">
        <v>297</v>
      </c>
      <c r="E22" s="48" t="s">
        <v>298</v>
      </c>
      <c r="F22" s="49" t="s">
        <v>120</v>
      </c>
      <c r="G22" s="49" t="s">
        <v>218</v>
      </c>
      <c r="H22" s="49"/>
      <c r="I22" s="85"/>
      <c r="J22" s="86" t="n">
        <v>29.15</v>
      </c>
      <c r="K22" s="52" t="n">
        <v>-0.5</v>
      </c>
      <c r="L22" s="53" t="n">
        <v>0.196</v>
      </c>
      <c r="M22" s="54"/>
      <c r="N22" s="52"/>
      <c r="O22" s="53"/>
      <c r="P22" s="55" t="str">
        <f aca="false">IF(ISBLANK(J22),"",IF(J22&gt;31.24,"",IF(J22&lt;=23.3,"TSM",IF(J22&lt;=24.24,"SM",IF(J22&lt;=25.45,"KSM",IF(J22&lt;=26.85,"I A",IF(J22&lt;=28.74,"II A",IF(J22&lt;=31.24,"III A"))))))))</f>
        <v>III A</v>
      </c>
      <c r="Q22" s="49" t="s">
        <v>299</v>
      </c>
      <c r="R22" s="5" t="s">
        <v>69</v>
      </c>
      <c r="S22" s="87"/>
    </row>
    <row r="23" customFormat="false" ht="3.75" hidden="false" customHeight="true" outlineLevel="0" collapsed="false"/>
    <row r="24" customFormat="false" ht="13.8" hidden="false" customHeight="false" outlineLevel="0" collapsed="false">
      <c r="B24" s="28"/>
      <c r="C24" s="29"/>
      <c r="D24" s="30" t="n">
        <v>3</v>
      </c>
      <c r="E24" s="31" t="s">
        <v>4</v>
      </c>
      <c r="F24" s="32" t="n">
        <v>4</v>
      </c>
      <c r="G24" s="33"/>
    </row>
    <row r="25" s="43" customFormat="true" ht="13.8" hidden="false" customHeight="false" outlineLevel="0" collapsed="false">
      <c r="A25" s="34" t="s">
        <v>5</v>
      </c>
      <c r="B25" s="67" t="s">
        <v>6</v>
      </c>
      <c r="C25" s="36" t="s">
        <v>7</v>
      </c>
      <c r="D25" s="37" t="s">
        <v>8</v>
      </c>
      <c r="E25" s="38" t="s">
        <v>9</v>
      </c>
      <c r="F25" s="39" t="s">
        <v>10</v>
      </c>
      <c r="G25" s="39" t="s">
        <v>11</v>
      </c>
      <c r="H25" s="39" t="s">
        <v>12</v>
      </c>
      <c r="I25" s="38" t="s">
        <v>13</v>
      </c>
      <c r="J25" s="39" t="s">
        <v>255</v>
      </c>
      <c r="K25" s="39" t="s">
        <v>15</v>
      </c>
      <c r="L25" s="39" t="s">
        <v>16</v>
      </c>
      <c r="M25" s="39" t="s">
        <v>256</v>
      </c>
      <c r="N25" s="39" t="s">
        <v>15</v>
      </c>
      <c r="O25" s="39" t="s">
        <v>16</v>
      </c>
      <c r="P25" s="40" t="s">
        <v>18</v>
      </c>
      <c r="Q25" s="41" t="s">
        <v>19</v>
      </c>
      <c r="R25" s="83"/>
      <c r="S25" s="84"/>
    </row>
    <row r="26" customFormat="false" ht="13.95" hidden="false" customHeight="true" outlineLevel="0" collapsed="false">
      <c r="A26" s="44" t="n">
        <v>1</v>
      </c>
      <c r="B26" s="45"/>
      <c r="C26" s="46" t="s">
        <v>300</v>
      </c>
      <c r="D26" s="47" t="s">
        <v>301</v>
      </c>
      <c r="E26" s="48" t="s">
        <v>302</v>
      </c>
      <c r="F26" s="49" t="s">
        <v>52</v>
      </c>
      <c r="G26" s="49" t="s">
        <v>24</v>
      </c>
      <c r="H26" s="49"/>
      <c r="I26" s="85"/>
      <c r="J26" s="86" t="n">
        <v>30.12</v>
      </c>
      <c r="K26" s="52" t="n">
        <v>-0.9</v>
      </c>
      <c r="L26" s="53" t="n">
        <v>0.315</v>
      </c>
      <c r="M26" s="54"/>
      <c r="N26" s="52"/>
      <c r="O26" s="53"/>
      <c r="P26" s="55" t="str">
        <f aca="false">IF(ISBLANK(J26),"",IF(J26&gt;31.24,"",IF(J26&lt;=23.3,"TSM",IF(J26&lt;=24.24,"SM",IF(J26&lt;=25.45,"KSM",IF(J26&lt;=26.85,"I A",IF(J26&lt;=28.74,"II A",IF(J26&lt;=31.24,"III A"))))))))</f>
        <v>III A</v>
      </c>
      <c r="Q26" s="49" t="s">
        <v>78</v>
      </c>
      <c r="R26" s="5" t="s">
        <v>303</v>
      </c>
      <c r="S26" s="87"/>
    </row>
    <row r="27" customFormat="false" ht="13.95" hidden="false" customHeight="true" outlineLevel="0" collapsed="false">
      <c r="A27" s="44" t="n">
        <v>2</v>
      </c>
      <c r="B27" s="45"/>
      <c r="C27" s="46" t="s">
        <v>125</v>
      </c>
      <c r="D27" s="47" t="s">
        <v>126</v>
      </c>
      <c r="E27" s="48" t="s">
        <v>127</v>
      </c>
      <c r="F27" s="49" t="s">
        <v>45</v>
      </c>
      <c r="G27" s="49" t="s">
        <v>24</v>
      </c>
      <c r="H27" s="49"/>
      <c r="I27" s="85"/>
      <c r="J27" s="86" t="n">
        <v>27.77</v>
      </c>
      <c r="K27" s="52" t="n">
        <v>-0.9</v>
      </c>
      <c r="L27" s="53" t="n">
        <v>0.171</v>
      </c>
      <c r="M27" s="54"/>
      <c r="N27" s="52"/>
      <c r="O27" s="53"/>
      <c r="P27" s="55" t="str">
        <f aca="false">IF(ISBLANK(J27),"",IF(J27&gt;31.24,"",IF(J27&lt;=23.3,"TSM",IF(J27&lt;=24.24,"SM",IF(J27&lt;=25.45,"KSM",IF(J27&lt;=26.85,"I A",IF(J27&lt;=28.74,"II A",IF(J27&lt;=31.24,"III A"))))))))</f>
        <v>II A</v>
      </c>
      <c r="Q27" s="49" t="s">
        <v>128</v>
      </c>
      <c r="R27" s="5" t="s">
        <v>304</v>
      </c>
      <c r="S27" s="87"/>
    </row>
    <row r="28" customFormat="false" ht="13.95" hidden="false" customHeight="true" outlineLevel="0" collapsed="false">
      <c r="A28" s="44" t="n">
        <v>3</v>
      </c>
      <c r="B28" s="45"/>
      <c r="C28" s="46" t="s">
        <v>305</v>
      </c>
      <c r="D28" s="47" t="s">
        <v>306</v>
      </c>
      <c r="E28" s="48" t="s">
        <v>307</v>
      </c>
      <c r="F28" s="49" t="s">
        <v>106</v>
      </c>
      <c r="G28" s="49" t="s">
        <v>107</v>
      </c>
      <c r="H28" s="49" t="s">
        <v>308</v>
      </c>
      <c r="I28" s="85"/>
      <c r="J28" s="86" t="n">
        <v>26.26</v>
      </c>
      <c r="K28" s="52" t="n">
        <v>-0.9</v>
      </c>
      <c r="L28" s="53" t="n">
        <v>0.266</v>
      </c>
      <c r="M28" s="54"/>
      <c r="N28" s="52"/>
      <c r="O28" s="53"/>
      <c r="P28" s="55" t="str">
        <f aca="false">IF(ISBLANK(J28),"",IF(J28&gt;31.24,"",IF(J28&lt;=23.3,"TSM",IF(J28&lt;=24.24,"SM",IF(J28&lt;=25.45,"KSM",IF(J28&lt;=26.85,"I A",IF(J28&lt;=28.74,"II A",IF(J28&lt;=31.24,"III A"))))))))</f>
        <v>I A</v>
      </c>
      <c r="Q28" s="49" t="s">
        <v>309</v>
      </c>
      <c r="R28" s="5" t="s">
        <v>310</v>
      </c>
      <c r="S28" s="87"/>
    </row>
    <row r="29" customFormat="false" ht="13.95" hidden="false" customHeight="true" outlineLevel="0" collapsed="false">
      <c r="A29" s="44" t="n">
        <v>4</v>
      </c>
      <c r="B29" s="45"/>
      <c r="C29" s="46" t="s">
        <v>117</v>
      </c>
      <c r="D29" s="47" t="s">
        <v>118</v>
      </c>
      <c r="E29" s="48" t="s">
        <v>119</v>
      </c>
      <c r="F29" s="49" t="s">
        <v>120</v>
      </c>
      <c r="G29" s="49" t="s">
        <v>121</v>
      </c>
      <c r="H29" s="49" t="s">
        <v>311</v>
      </c>
      <c r="I29" s="85"/>
      <c r="J29" s="86" t="n">
        <v>25.54</v>
      </c>
      <c r="K29" s="52" t="n">
        <v>-0.9</v>
      </c>
      <c r="L29" s="53" t="n">
        <v>0.221</v>
      </c>
      <c r="M29" s="54"/>
      <c r="N29" s="52"/>
      <c r="O29" s="53"/>
      <c r="P29" s="55" t="str">
        <f aca="false">IF(ISBLANK(J29),"",IF(J29&gt;31.24,"",IF(J29&lt;=23.3,"TSM",IF(J29&lt;=24.24,"SM",IF(J29&lt;=25.45,"KSM",IF(J29&lt;=26.85,"I A",IF(J29&lt;=28.74,"II A",IF(J29&lt;=31.24,"III A"))))))))</f>
        <v>I A</v>
      </c>
      <c r="Q29" s="49" t="s">
        <v>123</v>
      </c>
      <c r="R29" s="5" t="s">
        <v>69</v>
      </c>
      <c r="S29" s="87"/>
    </row>
    <row r="30" customFormat="false" ht="13.95" hidden="false" customHeight="true" outlineLevel="0" collapsed="false">
      <c r="A30" s="44" t="n">
        <v>5</v>
      </c>
      <c r="B30" s="45"/>
      <c r="C30" s="46" t="s">
        <v>130</v>
      </c>
      <c r="D30" s="47" t="s">
        <v>312</v>
      </c>
      <c r="E30" s="48" t="s">
        <v>313</v>
      </c>
      <c r="F30" s="49" t="s">
        <v>120</v>
      </c>
      <c r="G30" s="49" t="s">
        <v>218</v>
      </c>
      <c r="H30" s="49" t="s">
        <v>219</v>
      </c>
      <c r="I30" s="85"/>
      <c r="J30" s="86" t="n">
        <v>28.13</v>
      </c>
      <c r="K30" s="52" t="n">
        <v>-0.9</v>
      </c>
      <c r="L30" s="53" t="n">
        <v>0.217</v>
      </c>
      <c r="M30" s="54"/>
      <c r="N30" s="52"/>
      <c r="O30" s="53"/>
      <c r="P30" s="55" t="str">
        <f aca="false">IF(ISBLANK(J30),"",IF(J30&gt;31.24,"",IF(J30&lt;=23.3,"TSM",IF(J30&lt;=24.24,"SM",IF(J30&lt;=25.45,"KSM",IF(J30&lt;=26.85,"I A",IF(J30&lt;=28.74,"II A",IF(J30&lt;=31.24,"III A"))))))))</f>
        <v>II A</v>
      </c>
      <c r="Q30" s="49" t="s">
        <v>220</v>
      </c>
      <c r="R30" s="5" t="s">
        <v>314</v>
      </c>
      <c r="S30" s="87"/>
    </row>
    <row r="31" customFormat="false" ht="13.95" hidden="false" customHeight="true" outlineLevel="0" collapsed="false">
      <c r="A31" s="44" t="n">
        <v>6</v>
      </c>
      <c r="B31" s="45"/>
      <c r="C31" s="46" t="s">
        <v>20</v>
      </c>
      <c r="D31" s="47" t="s">
        <v>21</v>
      </c>
      <c r="E31" s="48" t="s">
        <v>22</v>
      </c>
      <c r="F31" s="49" t="s">
        <v>23</v>
      </c>
      <c r="G31" s="49" t="s">
        <v>24</v>
      </c>
      <c r="H31" s="49"/>
      <c r="I31" s="85"/>
      <c r="J31" s="86" t="n">
        <v>29.65</v>
      </c>
      <c r="K31" s="52" t="n">
        <v>-0.9</v>
      </c>
      <c r="L31" s="53" t="n">
        <v>0.288</v>
      </c>
      <c r="M31" s="54"/>
      <c r="N31" s="52"/>
      <c r="O31" s="53"/>
      <c r="P31" s="55" t="str">
        <f aca="false">IF(ISBLANK(J31),"",IF(J31&gt;31.24,"",IF(J31&lt;=23.3,"TSM",IF(J31&lt;=24.24,"SM",IF(J31&lt;=25.45,"KSM",IF(J31&lt;=26.85,"I A",IF(J31&lt;=28.74,"II A",IF(J31&lt;=31.24,"III A"))))))))</f>
        <v>III A</v>
      </c>
      <c r="Q31" s="49" t="s">
        <v>26</v>
      </c>
      <c r="R31" s="5"/>
      <c r="S31" s="87"/>
    </row>
    <row r="32" customFormat="false" ht="3.75" hidden="false" customHeight="true" outlineLevel="0" collapsed="false"/>
    <row r="33" customFormat="false" ht="13.8" hidden="false" customHeight="false" outlineLevel="0" collapsed="false">
      <c r="B33" s="28"/>
      <c r="C33" s="29"/>
      <c r="D33" s="30" t="n">
        <v>4</v>
      </c>
      <c r="E33" s="31" t="s">
        <v>4</v>
      </c>
      <c r="F33" s="32" t="n">
        <v>4</v>
      </c>
      <c r="G33" s="33"/>
    </row>
    <row r="34" s="43" customFormat="true" ht="13.8" hidden="false" customHeight="false" outlineLevel="0" collapsed="false">
      <c r="A34" s="34" t="s">
        <v>5</v>
      </c>
      <c r="B34" s="67" t="s">
        <v>6</v>
      </c>
      <c r="C34" s="36" t="s">
        <v>7</v>
      </c>
      <c r="D34" s="37" t="s">
        <v>8</v>
      </c>
      <c r="E34" s="38" t="s">
        <v>9</v>
      </c>
      <c r="F34" s="39" t="s">
        <v>10</v>
      </c>
      <c r="G34" s="39" t="s">
        <v>11</v>
      </c>
      <c r="H34" s="39" t="s">
        <v>12</v>
      </c>
      <c r="I34" s="38" t="s">
        <v>13</v>
      </c>
      <c r="J34" s="39" t="s">
        <v>255</v>
      </c>
      <c r="K34" s="39" t="s">
        <v>15</v>
      </c>
      <c r="L34" s="39" t="s">
        <v>16</v>
      </c>
      <c r="M34" s="39" t="s">
        <v>256</v>
      </c>
      <c r="N34" s="39" t="s">
        <v>15</v>
      </c>
      <c r="O34" s="39" t="s">
        <v>16</v>
      </c>
      <c r="P34" s="40" t="s">
        <v>18</v>
      </c>
      <c r="Q34" s="41" t="s">
        <v>19</v>
      </c>
      <c r="R34" s="83"/>
      <c r="S34" s="84"/>
    </row>
    <row r="35" customFormat="false" ht="13.95" hidden="false" customHeight="true" outlineLevel="0" collapsed="false">
      <c r="A35" s="44" t="n">
        <v>1</v>
      </c>
      <c r="B35" s="45"/>
      <c r="C35" s="46" t="s">
        <v>49</v>
      </c>
      <c r="D35" s="47" t="s">
        <v>50</v>
      </c>
      <c r="E35" s="48" t="s">
        <v>51</v>
      </c>
      <c r="F35" s="49" t="s">
        <v>52</v>
      </c>
      <c r="G35" s="49" t="s">
        <v>24</v>
      </c>
      <c r="H35" s="49"/>
      <c r="I35" s="85"/>
      <c r="J35" s="86" t="n">
        <v>27.89</v>
      </c>
      <c r="K35" s="52" t="n">
        <v>-1.3</v>
      </c>
      <c r="L35" s="53" t="n">
        <v>0.225</v>
      </c>
      <c r="M35" s="54"/>
      <c r="N35" s="52"/>
      <c r="O35" s="53"/>
      <c r="P35" s="55" t="str">
        <f aca="false">IF(ISBLANK(J35),"",IF(J35&gt;31.24,"",IF(J35&lt;=23.3,"TSM",IF(J35&lt;=24.24,"SM",IF(J35&lt;=25.45,"KSM",IF(J35&lt;=26.85,"I A",IF(J35&lt;=28.74,"II A",IF(J35&lt;=31.24,"III A"))))))))</f>
        <v>II A</v>
      </c>
      <c r="Q35" s="49" t="s">
        <v>53</v>
      </c>
      <c r="R35" s="5" t="s">
        <v>69</v>
      </c>
      <c r="S35" s="87"/>
    </row>
    <row r="36" customFormat="false" ht="13.95" hidden="false" customHeight="true" outlineLevel="0" collapsed="false">
      <c r="A36" s="44" t="n">
        <v>2</v>
      </c>
      <c r="B36" s="45"/>
      <c r="C36" s="46" t="s">
        <v>315</v>
      </c>
      <c r="D36" s="47" t="s">
        <v>258</v>
      </c>
      <c r="E36" s="48" t="s">
        <v>316</v>
      </c>
      <c r="F36" s="49" t="s">
        <v>52</v>
      </c>
      <c r="G36" s="49" t="s">
        <v>24</v>
      </c>
      <c r="H36" s="49"/>
      <c r="I36" s="85"/>
      <c r="J36" s="86" t="n">
        <v>27.56</v>
      </c>
      <c r="K36" s="52" t="n">
        <v>-1.3</v>
      </c>
      <c r="L36" s="53" t="n">
        <v>0.251</v>
      </c>
      <c r="M36" s="54"/>
      <c r="N36" s="52"/>
      <c r="O36" s="53"/>
      <c r="P36" s="55" t="str">
        <f aca="false">IF(ISBLANK(J36),"",IF(J36&gt;31.24,"",IF(J36&lt;=23.3,"TSM",IF(J36&lt;=24.24,"SM",IF(J36&lt;=25.45,"KSM",IF(J36&lt;=26.85,"I A",IF(J36&lt;=28.74,"II A",IF(J36&lt;=31.24,"III A"))))))))</f>
        <v>II A</v>
      </c>
      <c r="Q36" s="49" t="s">
        <v>78</v>
      </c>
      <c r="R36" s="5" t="s">
        <v>317</v>
      </c>
      <c r="S36" s="87"/>
    </row>
    <row r="37" customFormat="false" ht="13.95" hidden="false" customHeight="true" outlineLevel="0" collapsed="false">
      <c r="A37" s="44" t="n">
        <v>3</v>
      </c>
      <c r="B37" s="45"/>
      <c r="C37" s="46" t="s">
        <v>75</v>
      </c>
      <c r="D37" s="47" t="s">
        <v>76</v>
      </c>
      <c r="E37" s="48" t="s">
        <v>77</v>
      </c>
      <c r="F37" s="49" t="s">
        <v>45</v>
      </c>
      <c r="G37" s="49" t="s">
        <v>24</v>
      </c>
      <c r="H37" s="49" t="s">
        <v>46</v>
      </c>
      <c r="I37" s="85"/>
      <c r="J37" s="86" t="n">
        <v>25.22</v>
      </c>
      <c r="K37" s="52" t="n">
        <v>-1.3</v>
      </c>
      <c r="L37" s="53" t="n">
        <v>0.198</v>
      </c>
      <c r="M37" s="54"/>
      <c r="N37" s="52"/>
      <c r="O37" s="53"/>
      <c r="P37" s="55" t="str">
        <f aca="false">IF(ISBLANK(J37),"",IF(J37&gt;31.24,"",IF(J37&lt;=23.3,"TSM",IF(J37&lt;=24.24,"SM",IF(J37&lt;=25.45,"KSM",IF(J37&lt;=26.85,"I A",IF(J37&lt;=28.74,"II A",IF(J37&lt;=31.24,"III A"))))))))</f>
        <v>KSM</v>
      </c>
      <c r="Q37" s="49" t="s">
        <v>78</v>
      </c>
      <c r="R37" s="57" t="s">
        <v>318</v>
      </c>
      <c r="S37" s="87"/>
    </row>
    <row r="38" customFormat="false" ht="13.95" hidden="false" customHeight="true" outlineLevel="0" collapsed="false">
      <c r="A38" s="44" t="n">
        <v>4</v>
      </c>
      <c r="B38" s="45"/>
      <c r="C38" s="46" t="s">
        <v>300</v>
      </c>
      <c r="D38" s="47" t="s">
        <v>319</v>
      </c>
      <c r="E38" s="48" t="s">
        <v>320</v>
      </c>
      <c r="F38" s="49" t="s">
        <v>45</v>
      </c>
      <c r="G38" s="49" t="s">
        <v>24</v>
      </c>
      <c r="H38" s="49" t="s">
        <v>46</v>
      </c>
      <c r="I38" s="85"/>
      <c r="J38" s="86" t="n">
        <v>26.78</v>
      </c>
      <c r="K38" s="52" t="n">
        <v>-1.3</v>
      </c>
      <c r="L38" s="53" t="n">
        <v>0.191</v>
      </c>
      <c r="M38" s="54"/>
      <c r="N38" s="52"/>
      <c r="O38" s="53"/>
      <c r="P38" s="55" t="str">
        <f aca="false">IF(ISBLANK(J38),"",IF(J38&gt;31.24,"",IF(J38&lt;=23.3,"TSM",IF(J38&lt;=24.24,"SM",IF(J38&lt;=25.45,"KSM",IF(J38&lt;=26.85,"I A",IF(J38&lt;=28.74,"II A",IF(J38&lt;=31.24,"III A"))))))))</f>
        <v>I A</v>
      </c>
      <c r="Q38" s="49" t="s">
        <v>78</v>
      </c>
      <c r="R38" s="5" t="s">
        <v>69</v>
      </c>
      <c r="S38" s="87"/>
    </row>
    <row r="39" customFormat="false" ht="13.95" hidden="false" customHeight="true" outlineLevel="0" collapsed="false">
      <c r="A39" s="44" t="n">
        <v>5</v>
      </c>
      <c r="B39" s="45"/>
      <c r="C39" s="46" t="s">
        <v>321</v>
      </c>
      <c r="D39" s="47" t="s">
        <v>322</v>
      </c>
      <c r="E39" s="48" t="s">
        <v>323</v>
      </c>
      <c r="F39" s="49" t="s">
        <v>52</v>
      </c>
      <c r="G39" s="49" t="s">
        <v>24</v>
      </c>
      <c r="H39" s="49"/>
      <c r="I39" s="85"/>
      <c r="J39" s="86" t="s">
        <v>191</v>
      </c>
      <c r="K39" s="52" t="n">
        <v>-1.3</v>
      </c>
      <c r="L39" s="53" t="n">
        <v>0.251</v>
      </c>
      <c r="M39" s="54"/>
      <c r="N39" s="52"/>
      <c r="O39" s="53"/>
      <c r="P39" s="55" t="str">
        <f aca="false">IF(ISBLANK(J39),"",IF(J39&gt;31.24,"",IF(J39&lt;=23.3,"TSM",IF(J39&lt;=24.24,"SM",IF(J39&lt;=25.45,"KSM",IF(J39&lt;=26.85,"I A",IF(J39&lt;=28.74,"II A",IF(J39&lt;=31.24,"III A"))))))))</f>
        <v/>
      </c>
      <c r="Q39" s="49" t="s">
        <v>78</v>
      </c>
      <c r="R39" s="5" t="s">
        <v>324</v>
      </c>
      <c r="S39" s="87"/>
    </row>
    <row r="40" customFormat="false" ht="13.95" hidden="false" customHeight="true" outlineLevel="0" collapsed="false">
      <c r="A40" s="44" t="n">
        <v>6</v>
      </c>
      <c r="B40" s="45"/>
      <c r="C40" s="46" t="s">
        <v>55</v>
      </c>
      <c r="D40" s="47" t="s">
        <v>56</v>
      </c>
      <c r="E40" s="48" t="s">
        <v>57</v>
      </c>
      <c r="F40" s="49" t="s">
        <v>58</v>
      </c>
      <c r="G40" s="49" t="s">
        <v>38</v>
      </c>
      <c r="H40" s="49" t="s">
        <v>39</v>
      </c>
      <c r="I40" s="85" t="s">
        <v>25</v>
      </c>
      <c r="J40" s="86" t="n">
        <v>30.78</v>
      </c>
      <c r="K40" s="52" t="n">
        <v>-1.3</v>
      </c>
      <c r="L40" s="53" t="n">
        <v>0.323</v>
      </c>
      <c r="M40" s="54"/>
      <c r="N40" s="52"/>
      <c r="O40" s="53"/>
      <c r="P40" s="55" t="str">
        <f aca="false">IF(ISBLANK(J40),"",IF(J40&gt;31.24,"",IF(J40&lt;=23.3,"TSM",IF(J40&lt;=24.24,"SM",IF(J40&lt;=25.45,"KSM",IF(J40&lt;=26.85,"I A",IF(J40&lt;=28.74,"II A",IF(J40&lt;=31.24,"III A"))))))))</f>
        <v>III A</v>
      </c>
      <c r="Q40" s="49" t="s">
        <v>60</v>
      </c>
      <c r="R40" s="5" t="s">
        <v>69</v>
      </c>
      <c r="S40" s="87"/>
    </row>
  </sheetData>
  <printOptions headings="false" gridLines="false" gridLinesSet="true" horizontalCentered="true" verticalCentered="false"/>
  <pageMargins left="0.196527777777778" right="0.196527777777778" top="0.287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S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20" activeCellId="0" sqref="I20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true" outlineLevel="0" max="2" min="2" style="1" width="4.33"/>
    <col collapsed="false" customWidth="true" hidden="false" outlineLevel="0" max="3" min="3" style="2" width="8.56"/>
    <col collapsed="false" customWidth="true" hidden="false" outlineLevel="0" max="4" min="4" style="3" width="14.55"/>
    <col collapsed="false" customWidth="true" hidden="false" outlineLevel="0" max="5" min="5" style="4" width="9.89"/>
    <col collapsed="false" customWidth="true" hidden="false" outlineLevel="0" max="6" min="6" style="3" width="9"/>
    <col collapsed="false" customWidth="true" hidden="false" outlineLevel="0" max="7" min="7" style="3" width="9.56"/>
    <col collapsed="false" customWidth="false" hidden="false" outlineLevel="0" max="8" min="8" style="3" width="11.45"/>
    <col collapsed="false" customWidth="true" hidden="false" outlineLevel="0" max="9" min="9" style="5" width="5.44"/>
    <col collapsed="false" customWidth="true" hidden="false" outlineLevel="0" max="10" min="10" style="6" width="7.44"/>
    <col collapsed="false" customWidth="true" hidden="false" outlineLevel="0" max="11" min="11" style="6" width="3.99"/>
    <col collapsed="false" customWidth="true" hidden="false" outlineLevel="0" max="12" min="12" style="6" width="5.44"/>
    <col collapsed="false" customWidth="true" hidden="false" outlineLevel="0" max="13" min="13" style="6" width="6.01"/>
    <col collapsed="false" customWidth="true" hidden="false" outlineLevel="0" max="14" min="14" style="6" width="3.99"/>
    <col collapsed="false" customWidth="true" hidden="false" outlineLevel="0" max="15" min="15" style="6" width="4.66"/>
    <col collapsed="false" customWidth="true" hidden="false" outlineLevel="0" max="16" min="16" style="5" width="4.44"/>
    <col collapsed="false" customWidth="true" hidden="false" outlineLevel="0" max="17" min="17" style="3" width="26.11"/>
    <col collapsed="false" customWidth="true" hidden="true" outlineLevel="0" max="18" min="18" style="79" width="8.67"/>
    <col collapsed="false" customWidth="true" hidden="false" outlineLevel="0" max="19" min="19" style="3" width="2"/>
    <col collapsed="false" customWidth="true" hidden="false" outlineLevel="0" max="20" min="20" style="3" width="2.89"/>
    <col collapsed="false" customWidth="true" hidden="false" outlineLevel="0" max="21" min="21" style="3" width="4.44"/>
    <col collapsed="false" customWidth="true" hidden="false" outlineLevel="0" max="1025" min="22" style="3" width="8.89"/>
  </cols>
  <sheetData>
    <row r="1" s="11" customFormat="true" ht="18.75" hidden="false" customHeight="true" outlineLevel="0" collapsed="false">
      <c r="A1" s="80" t="s">
        <v>0</v>
      </c>
      <c r="B1" s="9"/>
      <c r="C1" s="10"/>
      <c r="E1" s="12"/>
      <c r="I1" s="5"/>
      <c r="J1" s="13"/>
      <c r="K1" s="13"/>
      <c r="L1" s="13"/>
      <c r="M1" s="13"/>
      <c r="N1" s="13"/>
      <c r="O1" s="13"/>
      <c r="P1" s="5"/>
      <c r="R1" s="79"/>
    </row>
    <row r="2" s="17" customFormat="true" ht="12.75" hidden="false" customHeight="true" outlineLevel="0" collapsed="false">
      <c r="A2" s="14"/>
      <c r="B2" s="15"/>
      <c r="C2" s="16"/>
      <c r="E2" s="18"/>
      <c r="I2" s="19"/>
      <c r="J2" s="20"/>
      <c r="K2" s="20"/>
      <c r="L2" s="20"/>
      <c r="M2" s="20"/>
      <c r="N2" s="20"/>
      <c r="O2" s="20"/>
      <c r="P2" s="19"/>
      <c r="Q2" s="21" t="s">
        <v>1</v>
      </c>
      <c r="R2" s="81"/>
    </row>
    <row r="3" customFormat="false" ht="12.75" hidden="false" customHeight="true" outlineLevel="0" collapsed="false">
      <c r="A3" s="23"/>
      <c r="B3" s="23"/>
      <c r="Q3" s="24" t="s">
        <v>253</v>
      </c>
    </row>
    <row r="4" customFormat="false" ht="15.75" hidden="false" customHeight="true" outlineLevel="0" collapsed="false">
      <c r="C4" s="25" t="s">
        <v>254</v>
      </c>
      <c r="E4" s="26"/>
      <c r="H4" s="82" t="n">
        <v>1.15740740740741E-005</v>
      </c>
      <c r="Q4" s="27"/>
    </row>
    <row r="5" customFormat="false" ht="3.75" hidden="false" customHeight="true" outlineLevel="0" collapsed="false"/>
    <row r="6" customFormat="false" ht="13.8" hidden="false" customHeight="false" outlineLevel="0" collapsed="false">
      <c r="B6" s="28"/>
      <c r="C6" s="29"/>
      <c r="D6" s="30"/>
      <c r="E6" s="31"/>
      <c r="F6" s="32"/>
      <c r="G6" s="33"/>
    </row>
    <row r="7" s="43" customFormat="true" ht="13.8" hidden="false" customHeight="false" outlineLevel="0" collapsed="false">
      <c r="A7" s="34" t="s">
        <v>142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11</v>
      </c>
      <c r="H7" s="39" t="s">
        <v>12</v>
      </c>
      <c r="I7" s="38" t="s">
        <v>13</v>
      </c>
      <c r="J7" s="39" t="s">
        <v>255</v>
      </c>
      <c r="K7" s="39" t="s">
        <v>15</v>
      </c>
      <c r="L7" s="39" t="s">
        <v>16</v>
      </c>
      <c r="M7" s="39" t="s">
        <v>256</v>
      </c>
      <c r="N7" s="39" t="s">
        <v>15</v>
      </c>
      <c r="O7" s="39" t="s">
        <v>16</v>
      </c>
      <c r="P7" s="40" t="s">
        <v>18</v>
      </c>
      <c r="Q7" s="41" t="s">
        <v>19</v>
      </c>
      <c r="R7" s="83"/>
      <c r="S7" s="84"/>
    </row>
    <row r="8" customFormat="false" ht="13.95" hidden="false" customHeight="true" outlineLevel="0" collapsed="false">
      <c r="A8" s="44" t="n">
        <v>1</v>
      </c>
      <c r="B8" s="45"/>
      <c r="C8" s="46" t="s">
        <v>75</v>
      </c>
      <c r="D8" s="47" t="s">
        <v>76</v>
      </c>
      <c r="E8" s="48" t="s">
        <v>77</v>
      </c>
      <c r="F8" s="49" t="s">
        <v>45</v>
      </c>
      <c r="G8" s="49" t="s">
        <v>24</v>
      </c>
      <c r="H8" s="49" t="s">
        <v>46</v>
      </c>
      <c r="I8" s="85" t="n">
        <v>18</v>
      </c>
      <c r="J8" s="89" t="n">
        <v>25.22</v>
      </c>
      <c r="K8" s="52" t="n">
        <v>-1.3</v>
      </c>
      <c r="L8" s="53" t="n">
        <v>0.198</v>
      </c>
      <c r="M8" s="54" t="n">
        <v>24.87</v>
      </c>
      <c r="N8" s="52" t="n">
        <v>0</v>
      </c>
      <c r="O8" s="53" t="n">
        <v>0.203</v>
      </c>
      <c r="P8" s="55" t="str">
        <f aca="false">IF(ISBLANK(J8),"",IF(J8&gt;31.24,"",IF(J8&lt;=23.3,"TSM",IF(J8&lt;=24.24,"SM",IF(J8&lt;=25.45,"KSM",IF(J8&lt;=26.85,"I A",IF(J8&lt;=28.74,"II A",IF(J8&lt;=31.24,"III A"))))))))</f>
        <v>KSM</v>
      </c>
      <c r="Q8" s="49" t="s">
        <v>78</v>
      </c>
      <c r="R8" s="57" t="s">
        <v>318</v>
      </c>
      <c r="S8" s="87"/>
    </row>
    <row r="9" customFormat="false" ht="13.95" hidden="false" customHeight="true" outlineLevel="0" collapsed="false">
      <c r="A9" s="44" t="n">
        <v>2</v>
      </c>
      <c r="B9" s="45"/>
      <c r="C9" s="46" t="s">
        <v>117</v>
      </c>
      <c r="D9" s="47" t="s">
        <v>118</v>
      </c>
      <c r="E9" s="48" t="s">
        <v>119</v>
      </c>
      <c r="F9" s="49" t="s">
        <v>120</v>
      </c>
      <c r="G9" s="49" t="s">
        <v>121</v>
      </c>
      <c r="H9" s="49" t="s">
        <v>311</v>
      </c>
      <c r="I9" s="85" t="n">
        <v>14</v>
      </c>
      <c r="J9" s="89" t="n">
        <v>25.54</v>
      </c>
      <c r="K9" s="52" t="n">
        <v>-0.9</v>
      </c>
      <c r="L9" s="53" t="n">
        <v>0.221</v>
      </c>
      <c r="M9" s="54" t="n">
        <v>25.44</v>
      </c>
      <c r="N9" s="52" t="n">
        <v>0</v>
      </c>
      <c r="O9" s="53" t="n">
        <v>0.211</v>
      </c>
      <c r="P9" s="55" t="s">
        <v>325</v>
      </c>
      <c r="Q9" s="49" t="s">
        <v>123</v>
      </c>
      <c r="R9" s="5" t="s">
        <v>69</v>
      </c>
      <c r="S9" s="87"/>
    </row>
    <row r="10" customFormat="false" ht="13.95" hidden="false" customHeight="true" outlineLevel="0" collapsed="false">
      <c r="A10" s="44" t="n">
        <v>3</v>
      </c>
      <c r="B10" s="45"/>
      <c r="C10" s="46" t="s">
        <v>284</v>
      </c>
      <c r="D10" s="47" t="s">
        <v>285</v>
      </c>
      <c r="E10" s="48" t="s">
        <v>286</v>
      </c>
      <c r="F10" s="49" t="s">
        <v>37</v>
      </c>
      <c r="G10" s="49" t="s">
        <v>38</v>
      </c>
      <c r="H10" s="49" t="s">
        <v>287</v>
      </c>
      <c r="I10" s="85" t="n">
        <v>11</v>
      </c>
      <c r="J10" s="89" t="n">
        <v>25.77</v>
      </c>
      <c r="K10" s="52" t="n">
        <v>-0.5</v>
      </c>
      <c r="L10" s="53" t="n">
        <v>0.196</v>
      </c>
      <c r="M10" s="54" t="n">
        <v>25.59</v>
      </c>
      <c r="N10" s="52" t="n">
        <v>0</v>
      </c>
      <c r="O10" s="53" t="n">
        <v>0.276</v>
      </c>
      <c r="P10" s="55" t="str">
        <f aca="false">IF(ISBLANK(J10),"",IF(J10&gt;31.24,"",IF(J10&lt;=23.3,"TSM",IF(J10&lt;=24.24,"SM",IF(J10&lt;=25.45,"KSM",IF(J10&lt;=26.85,"I A",IF(J10&lt;=28.74,"II A",IF(J10&lt;=31.24,"III A"))))))))</f>
        <v>I A</v>
      </c>
      <c r="Q10" s="49" t="s">
        <v>288</v>
      </c>
      <c r="R10" s="5" t="s">
        <v>289</v>
      </c>
      <c r="S10" s="87"/>
    </row>
    <row r="11" customFormat="false" ht="13.95" hidden="false" customHeight="true" outlineLevel="0" collapsed="false">
      <c r="A11" s="44" t="n">
        <v>4</v>
      </c>
      <c r="B11" s="45"/>
      <c r="C11" s="46" t="s">
        <v>305</v>
      </c>
      <c r="D11" s="47" t="s">
        <v>306</v>
      </c>
      <c r="E11" s="48" t="s">
        <v>307</v>
      </c>
      <c r="F11" s="49" t="s">
        <v>106</v>
      </c>
      <c r="G11" s="49" t="s">
        <v>107</v>
      </c>
      <c r="H11" s="49" t="s">
        <v>308</v>
      </c>
      <c r="I11" s="85" t="n">
        <v>9</v>
      </c>
      <c r="J11" s="86" t="n">
        <v>26.26</v>
      </c>
      <c r="K11" s="52" t="n">
        <v>-0.9</v>
      </c>
      <c r="L11" s="53" t="n">
        <v>0.266</v>
      </c>
      <c r="M11" s="59" t="n">
        <v>26.35</v>
      </c>
      <c r="N11" s="52" t="n">
        <v>0</v>
      </c>
      <c r="O11" s="53" t="n">
        <v>0.259</v>
      </c>
      <c r="P11" s="55" t="str">
        <f aca="false">IF(ISBLANK(J11),"",IF(J11&gt;31.24,"",IF(J11&lt;=23.3,"TSM",IF(J11&lt;=24.24,"SM",IF(J11&lt;=25.45,"KSM",IF(J11&lt;=26.85,"I A",IF(J11&lt;=28.74,"II A",IF(J11&lt;=31.24,"III A"))))))))</f>
        <v>I A</v>
      </c>
      <c r="Q11" s="49" t="s">
        <v>309</v>
      </c>
      <c r="R11" s="5" t="s">
        <v>310</v>
      </c>
      <c r="S11" s="87"/>
    </row>
    <row r="12" customFormat="false" ht="13.95" hidden="false" customHeight="true" outlineLevel="0" collapsed="false">
      <c r="A12" s="44" t="n">
        <v>5</v>
      </c>
      <c r="B12" s="45"/>
      <c r="C12" s="46" t="s">
        <v>300</v>
      </c>
      <c r="D12" s="47" t="s">
        <v>319</v>
      </c>
      <c r="E12" s="48" t="s">
        <v>320</v>
      </c>
      <c r="F12" s="49" t="s">
        <v>45</v>
      </c>
      <c r="G12" s="49" t="s">
        <v>24</v>
      </c>
      <c r="H12" s="49" t="s">
        <v>46</v>
      </c>
      <c r="I12" s="85" t="n">
        <v>8</v>
      </c>
      <c r="J12" s="89" t="n">
        <v>26.78</v>
      </c>
      <c r="K12" s="52" t="n">
        <v>-1.3</v>
      </c>
      <c r="L12" s="53" t="n">
        <v>0.191</v>
      </c>
      <c r="M12" s="54" t="n">
        <v>26.45</v>
      </c>
      <c r="N12" s="52" t="n">
        <v>0</v>
      </c>
      <c r="O12" s="53" t="n">
        <v>0.144</v>
      </c>
      <c r="P12" s="55" t="str">
        <f aca="false">IF(ISBLANK(J12),"",IF(J12&gt;31.24,"",IF(J12&lt;=23.3,"TSM",IF(J12&lt;=24.24,"SM",IF(J12&lt;=25.45,"KSM",IF(J12&lt;=26.85,"I A",IF(J12&lt;=28.74,"II A",IF(J12&lt;=31.24,"III A"))))))))</f>
        <v>I A</v>
      </c>
      <c r="Q12" s="49" t="s">
        <v>78</v>
      </c>
      <c r="R12" s="5" t="s">
        <v>69</v>
      </c>
      <c r="S12" s="87"/>
    </row>
    <row r="13" customFormat="false" ht="13.95" hidden="false" customHeight="true" outlineLevel="0" collapsed="false">
      <c r="A13" s="44" t="n">
        <v>6</v>
      </c>
      <c r="B13" s="45"/>
      <c r="C13" s="46" t="s">
        <v>27</v>
      </c>
      <c r="D13" s="47" t="s">
        <v>28</v>
      </c>
      <c r="E13" s="48" t="s">
        <v>29</v>
      </c>
      <c r="F13" s="49" t="s">
        <v>30</v>
      </c>
      <c r="G13" s="49" t="s">
        <v>31</v>
      </c>
      <c r="H13" s="49"/>
      <c r="I13" s="85" t="n">
        <v>7</v>
      </c>
      <c r="J13" s="86" t="n">
        <v>26.89</v>
      </c>
      <c r="K13" s="52" t="n">
        <v>0</v>
      </c>
      <c r="L13" s="53" t="n">
        <v>0.246</v>
      </c>
      <c r="M13" s="59" t="n">
        <v>27.64</v>
      </c>
      <c r="N13" s="52" t="n">
        <v>0</v>
      </c>
      <c r="O13" s="53" t="n">
        <v>0.192</v>
      </c>
      <c r="P13" s="55" t="str">
        <f aca="false">IF(ISBLANK(J13),"",IF(J13&gt;31.24,"",IF(J13&lt;=23.3,"TSM",IF(J13&lt;=24.24,"SM",IF(J13&lt;=25.45,"KSM",IF(J13&lt;=26.85,"I A",IF(J13&lt;=28.74,"II A",IF(J13&lt;=31.24,"III A"))))))))</f>
        <v>II A</v>
      </c>
      <c r="Q13" s="49" t="s">
        <v>32</v>
      </c>
      <c r="R13" s="5" t="s">
        <v>69</v>
      </c>
      <c r="S13" s="87"/>
    </row>
    <row r="14" s="43" customFormat="true" ht="13.8" hidden="false" customHeight="false" outlineLevel="0" collapsed="false">
      <c r="A14" s="34" t="s">
        <v>142</v>
      </c>
      <c r="B14" s="67" t="s">
        <v>6</v>
      </c>
      <c r="C14" s="36" t="s">
        <v>7</v>
      </c>
      <c r="D14" s="37" t="s">
        <v>8</v>
      </c>
      <c r="E14" s="38" t="s">
        <v>9</v>
      </c>
      <c r="F14" s="39" t="s">
        <v>10</v>
      </c>
      <c r="G14" s="39" t="s">
        <v>11</v>
      </c>
      <c r="H14" s="39" t="s">
        <v>12</v>
      </c>
      <c r="I14" s="38" t="s">
        <v>13</v>
      </c>
      <c r="J14" s="39" t="s">
        <v>255</v>
      </c>
      <c r="K14" s="39" t="s">
        <v>15</v>
      </c>
      <c r="L14" s="39" t="s">
        <v>16</v>
      </c>
      <c r="M14" s="39" t="s">
        <v>256</v>
      </c>
      <c r="N14" s="39" t="s">
        <v>15</v>
      </c>
      <c r="O14" s="39" t="s">
        <v>16</v>
      </c>
      <c r="P14" s="40" t="s">
        <v>18</v>
      </c>
      <c r="Q14" s="41" t="s">
        <v>19</v>
      </c>
      <c r="R14" s="83"/>
      <c r="S14" s="84"/>
    </row>
    <row r="15" customFormat="false" ht="13.95" hidden="false" customHeight="true" outlineLevel="0" collapsed="false">
      <c r="A15" s="44" t="n">
        <v>7</v>
      </c>
      <c r="B15" s="45"/>
      <c r="C15" s="46" t="s">
        <v>42</v>
      </c>
      <c r="D15" s="47" t="s">
        <v>43</v>
      </c>
      <c r="E15" s="48" t="s">
        <v>44</v>
      </c>
      <c r="F15" s="49" t="s">
        <v>45</v>
      </c>
      <c r="G15" s="49" t="s">
        <v>24</v>
      </c>
      <c r="H15" s="49" t="s">
        <v>46</v>
      </c>
      <c r="I15" s="85" t="n">
        <v>6</v>
      </c>
      <c r="J15" s="86" t="n">
        <v>26.93</v>
      </c>
      <c r="K15" s="52" t="n">
        <v>0</v>
      </c>
      <c r="L15" s="53" t="n">
        <v>0.237</v>
      </c>
      <c r="M15" s="54"/>
      <c r="N15" s="52"/>
      <c r="O15" s="53"/>
      <c r="P15" s="55" t="str">
        <f aca="false">IF(ISBLANK(J15),"",IF(J15&gt;31.24,"",IF(J15&lt;=23.3,"TSM",IF(J15&lt;=24.24,"SM",IF(J15&lt;=25.45,"KSM",IF(J15&lt;=26.85,"I A",IF(J15&lt;=28.74,"II A",IF(J15&lt;=31.24,"III A"))))))))</f>
        <v>II A</v>
      </c>
      <c r="Q15" s="49" t="s">
        <v>47</v>
      </c>
      <c r="R15" s="5" t="s">
        <v>260</v>
      </c>
      <c r="S15" s="87"/>
    </row>
    <row r="16" customFormat="false" ht="13.95" hidden="false" customHeight="true" outlineLevel="0" collapsed="false">
      <c r="A16" s="44" t="n">
        <v>8</v>
      </c>
      <c r="B16" s="45"/>
      <c r="C16" s="46" t="s">
        <v>130</v>
      </c>
      <c r="D16" s="47" t="s">
        <v>290</v>
      </c>
      <c r="E16" s="48" t="s">
        <v>291</v>
      </c>
      <c r="F16" s="49" t="s">
        <v>210</v>
      </c>
      <c r="G16" s="49" t="s">
        <v>211</v>
      </c>
      <c r="H16" s="49" t="s">
        <v>292</v>
      </c>
      <c r="I16" s="85" t="n">
        <v>5</v>
      </c>
      <c r="J16" s="86" t="n">
        <v>27.22</v>
      </c>
      <c r="K16" s="52" t="n">
        <v>-0.5</v>
      </c>
      <c r="L16" s="53" t="n">
        <v>0.301</v>
      </c>
      <c r="M16" s="54"/>
      <c r="N16" s="52"/>
      <c r="O16" s="53"/>
      <c r="P16" s="55" t="str">
        <f aca="false">IF(ISBLANK(J16),"",IF(J16&gt;31.24,"",IF(J16&lt;=23.3,"TSM",IF(J16&lt;=24.24,"SM",IF(J16&lt;=25.45,"KSM",IF(J16&lt;=26.85,"I A",IF(J16&lt;=28.74,"II A",IF(J16&lt;=31.24,"III A"))))))))</f>
        <v>II A</v>
      </c>
      <c r="Q16" s="49" t="s">
        <v>293</v>
      </c>
      <c r="R16" s="5" t="s">
        <v>294</v>
      </c>
      <c r="S16" s="87"/>
    </row>
    <row r="17" customFormat="false" ht="13.95" hidden="false" customHeight="true" outlineLevel="0" collapsed="false">
      <c r="A17" s="44" t="n">
        <v>9</v>
      </c>
      <c r="B17" s="45"/>
      <c r="C17" s="46" t="s">
        <v>315</v>
      </c>
      <c r="D17" s="47" t="s">
        <v>258</v>
      </c>
      <c r="E17" s="48" t="s">
        <v>316</v>
      </c>
      <c r="F17" s="49" t="s">
        <v>52</v>
      </c>
      <c r="G17" s="49" t="s">
        <v>24</v>
      </c>
      <c r="H17" s="49"/>
      <c r="I17" s="85" t="n">
        <v>4</v>
      </c>
      <c r="J17" s="86" t="n">
        <v>27.56</v>
      </c>
      <c r="K17" s="52" t="n">
        <v>-1.3</v>
      </c>
      <c r="L17" s="53" t="n">
        <v>0.251</v>
      </c>
      <c r="M17" s="54"/>
      <c r="N17" s="52"/>
      <c r="O17" s="53"/>
      <c r="P17" s="55" t="str">
        <f aca="false">IF(ISBLANK(J17),"",IF(J17&gt;31.24,"",IF(J17&lt;=23.3,"TSM",IF(J17&lt;=24.24,"SM",IF(J17&lt;=25.45,"KSM",IF(J17&lt;=26.85,"I A",IF(J17&lt;=28.74,"II A",IF(J17&lt;=31.24,"III A"))))))))</f>
        <v>II A</v>
      </c>
      <c r="Q17" s="49" t="s">
        <v>78</v>
      </c>
      <c r="R17" s="5" t="s">
        <v>317</v>
      </c>
      <c r="S17" s="87"/>
    </row>
    <row r="18" customFormat="false" ht="13.95" hidden="false" customHeight="true" outlineLevel="0" collapsed="false">
      <c r="A18" s="44" t="n">
        <v>10</v>
      </c>
      <c r="B18" s="45"/>
      <c r="C18" s="46" t="s">
        <v>75</v>
      </c>
      <c r="D18" s="47" t="s">
        <v>109</v>
      </c>
      <c r="E18" s="48" t="s">
        <v>110</v>
      </c>
      <c r="F18" s="49" t="s">
        <v>52</v>
      </c>
      <c r="G18" s="49" t="s">
        <v>24</v>
      </c>
      <c r="H18" s="49"/>
      <c r="I18" s="85" t="n">
        <v>3</v>
      </c>
      <c r="J18" s="86" t="n">
        <v>27.65</v>
      </c>
      <c r="K18" s="52" t="n">
        <v>0</v>
      </c>
      <c r="L18" s="53" t="n">
        <v>0.201</v>
      </c>
      <c r="M18" s="54"/>
      <c r="N18" s="52"/>
      <c r="O18" s="53"/>
      <c r="P18" s="55" t="str">
        <f aca="false">IF(ISBLANK(J18),"",IF(J18&gt;31.24,"",IF(J18&lt;=23.3,"TSM",IF(J18&lt;=24.24,"SM",IF(J18&lt;=25.45,"KSM",IF(J18&lt;=26.85,"I A",IF(J18&lt;=28.74,"II A",IF(J18&lt;=31.24,"III A"))))))))</f>
        <v>II A</v>
      </c>
      <c r="Q18" s="49" t="s">
        <v>53</v>
      </c>
      <c r="R18" s="5" t="s">
        <v>259</v>
      </c>
      <c r="S18" s="87"/>
    </row>
    <row r="19" customFormat="false" ht="13.95" hidden="false" customHeight="true" outlineLevel="0" collapsed="false">
      <c r="A19" s="44" t="n">
        <v>11</v>
      </c>
      <c r="B19" s="45"/>
      <c r="C19" s="46" t="s">
        <v>257</v>
      </c>
      <c r="D19" s="47" t="s">
        <v>279</v>
      </c>
      <c r="E19" s="48" t="s">
        <v>280</v>
      </c>
      <c r="F19" s="49" t="s">
        <v>152</v>
      </c>
      <c r="G19" s="49" t="s">
        <v>38</v>
      </c>
      <c r="H19" s="49" t="s">
        <v>281</v>
      </c>
      <c r="I19" s="85" t="n">
        <v>2</v>
      </c>
      <c r="J19" s="86" t="n">
        <v>27.67</v>
      </c>
      <c r="K19" s="52" t="n">
        <v>-0.5</v>
      </c>
      <c r="L19" s="53" t="n">
        <v>0.598</v>
      </c>
      <c r="M19" s="54"/>
      <c r="N19" s="52"/>
      <c r="O19" s="53"/>
      <c r="P19" s="55" t="str">
        <f aca="false">IF(ISBLANK(J19),"",IF(J19&gt;31.24,"",IF(J19&lt;=23.3,"TSM",IF(J19&lt;=24.24,"SM",IF(J19&lt;=25.45,"KSM",IF(J19&lt;=26.85,"I A",IF(J19&lt;=28.74,"II A",IF(J19&lt;=31.24,"III A"))))))))</f>
        <v>II A</v>
      </c>
      <c r="Q19" s="49" t="s">
        <v>282</v>
      </c>
      <c r="R19" s="5" t="s">
        <v>283</v>
      </c>
      <c r="S19" s="87"/>
    </row>
    <row r="20" customFormat="false" ht="13.95" hidden="false" customHeight="true" outlineLevel="0" collapsed="false">
      <c r="A20" s="44" t="n">
        <v>12</v>
      </c>
      <c r="B20" s="45"/>
      <c r="C20" s="46" t="s">
        <v>125</v>
      </c>
      <c r="D20" s="47" t="s">
        <v>126</v>
      </c>
      <c r="E20" s="48" t="s">
        <v>127</v>
      </c>
      <c r="F20" s="49" t="s">
        <v>45</v>
      </c>
      <c r="G20" s="49" t="s">
        <v>24</v>
      </c>
      <c r="H20" s="49"/>
      <c r="I20" s="85" t="n">
        <v>1</v>
      </c>
      <c r="J20" s="86" t="n">
        <v>27.77</v>
      </c>
      <c r="K20" s="52" t="n">
        <v>-0.9</v>
      </c>
      <c r="L20" s="53" t="n">
        <v>0.171</v>
      </c>
      <c r="M20" s="54"/>
      <c r="N20" s="52"/>
      <c r="O20" s="53"/>
      <c r="P20" s="55" t="str">
        <f aca="false">IF(ISBLANK(J20),"",IF(J20&gt;31.24,"",IF(J20&lt;=23.3,"TSM",IF(J20&lt;=24.24,"SM",IF(J20&lt;=25.45,"KSM",IF(J20&lt;=26.85,"I A",IF(J20&lt;=28.74,"II A",IF(J20&lt;=31.24,"III A"))))))))</f>
        <v>II A</v>
      </c>
      <c r="Q20" s="49" t="s">
        <v>128</v>
      </c>
      <c r="R20" s="5" t="s">
        <v>304</v>
      </c>
      <c r="S20" s="87"/>
    </row>
    <row r="21" customFormat="false" ht="13.95" hidden="false" customHeight="true" outlineLevel="0" collapsed="false">
      <c r="A21" s="44" t="n">
        <v>13</v>
      </c>
      <c r="B21" s="45"/>
      <c r="C21" s="46" t="s">
        <v>49</v>
      </c>
      <c r="D21" s="47" t="s">
        <v>50</v>
      </c>
      <c r="E21" s="48" t="s">
        <v>51</v>
      </c>
      <c r="F21" s="49" t="s">
        <v>52</v>
      </c>
      <c r="G21" s="49" t="s">
        <v>24</v>
      </c>
      <c r="H21" s="49"/>
      <c r="I21" s="85"/>
      <c r="J21" s="86" t="n">
        <v>27.89</v>
      </c>
      <c r="K21" s="52" t="n">
        <v>-1.3</v>
      </c>
      <c r="L21" s="53" t="n">
        <v>0.225</v>
      </c>
      <c r="M21" s="54"/>
      <c r="N21" s="52"/>
      <c r="O21" s="53"/>
      <c r="P21" s="55" t="str">
        <f aca="false">IF(ISBLANK(J21),"",IF(J21&gt;31.24,"",IF(J21&lt;=23.3,"TSM",IF(J21&lt;=24.24,"SM",IF(J21&lt;=25.45,"KSM",IF(J21&lt;=26.85,"I A",IF(J21&lt;=28.74,"II A",IF(J21&lt;=31.24,"III A"))))))))</f>
        <v>II A</v>
      </c>
      <c r="Q21" s="49" t="s">
        <v>53</v>
      </c>
      <c r="R21" s="5" t="s">
        <v>69</v>
      </c>
      <c r="S21" s="87"/>
    </row>
    <row r="22" customFormat="false" ht="13.95" hidden="false" customHeight="true" outlineLevel="0" collapsed="false">
      <c r="A22" s="44" t="n">
        <v>14</v>
      </c>
      <c r="B22" s="45"/>
      <c r="C22" s="46" t="s">
        <v>130</v>
      </c>
      <c r="D22" s="47" t="s">
        <v>312</v>
      </c>
      <c r="E22" s="48" t="s">
        <v>313</v>
      </c>
      <c r="F22" s="49" t="s">
        <v>120</v>
      </c>
      <c r="G22" s="49" t="s">
        <v>218</v>
      </c>
      <c r="H22" s="49" t="s">
        <v>219</v>
      </c>
      <c r="I22" s="85"/>
      <c r="J22" s="86" t="n">
        <v>28.13</v>
      </c>
      <c r="K22" s="52" t="n">
        <v>-0.9</v>
      </c>
      <c r="L22" s="53" t="n">
        <v>0.217</v>
      </c>
      <c r="M22" s="54"/>
      <c r="N22" s="52"/>
      <c r="O22" s="53"/>
      <c r="P22" s="55" t="str">
        <f aca="false">IF(ISBLANK(J22),"",IF(J22&gt;31.24,"",IF(J22&lt;=23.3,"TSM",IF(J22&lt;=24.24,"SM",IF(J22&lt;=25.45,"KSM",IF(J22&lt;=26.85,"I A",IF(J22&lt;=28.74,"II A",IF(J22&lt;=31.24,"III A"))))))))</f>
        <v>II A</v>
      </c>
      <c r="Q22" s="49" t="s">
        <v>220</v>
      </c>
      <c r="R22" s="5" t="s">
        <v>314</v>
      </c>
      <c r="S22" s="87"/>
    </row>
    <row r="23" customFormat="false" ht="13.95" hidden="false" customHeight="true" outlineLevel="0" collapsed="false">
      <c r="A23" s="44" t="n">
        <v>15</v>
      </c>
      <c r="B23" s="45"/>
      <c r="C23" s="46" t="s">
        <v>257</v>
      </c>
      <c r="D23" s="47" t="s">
        <v>258</v>
      </c>
      <c r="E23" s="48" t="s">
        <v>64</v>
      </c>
      <c r="F23" s="49" t="s">
        <v>120</v>
      </c>
      <c r="G23" s="49" t="s">
        <v>218</v>
      </c>
      <c r="H23" s="49" t="s">
        <v>219</v>
      </c>
      <c r="I23" s="85"/>
      <c r="J23" s="86" t="n">
        <v>28.75</v>
      </c>
      <c r="K23" s="52" t="n">
        <v>0</v>
      </c>
      <c r="L23" s="53" t="n">
        <v>0.155</v>
      </c>
      <c r="M23" s="54"/>
      <c r="N23" s="52"/>
      <c r="O23" s="53"/>
      <c r="P23" s="55" t="str">
        <f aca="false">IF(ISBLANK(J23),"",IF(J23&gt;31.24,"",IF(J23&lt;=23.3,"TSM",IF(J23&lt;=24.24,"SM",IF(J23&lt;=25.45,"KSM",IF(J23&lt;=26.85,"I A",IF(J23&lt;=28.74,"II A",IF(J23&lt;=31.24,"III A"))))))))</f>
        <v>III A</v>
      </c>
      <c r="Q23" s="49" t="s">
        <v>220</v>
      </c>
      <c r="R23" s="5" t="s">
        <v>69</v>
      </c>
      <c r="S23" s="87"/>
    </row>
    <row r="24" customFormat="false" ht="13.95" hidden="false" customHeight="true" outlineLevel="0" collapsed="false">
      <c r="A24" s="44" t="n">
        <v>16</v>
      </c>
      <c r="B24" s="45"/>
      <c r="C24" s="46" t="s">
        <v>20</v>
      </c>
      <c r="D24" s="47" t="s">
        <v>261</v>
      </c>
      <c r="E24" s="48" t="s">
        <v>262</v>
      </c>
      <c r="F24" s="49" t="s">
        <v>263</v>
      </c>
      <c r="G24" s="49" t="s">
        <v>264</v>
      </c>
      <c r="H24" s="49" t="s">
        <v>265</v>
      </c>
      <c r="I24" s="85"/>
      <c r="J24" s="86" t="n">
        <v>28.94</v>
      </c>
      <c r="K24" s="52" t="n">
        <v>0</v>
      </c>
      <c r="L24" s="53" t="n">
        <v>0.32</v>
      </c>
      <c r="M24" s="54"/>
      <c r="N24" s="52"/>
      <c r="O24" s="53"/>
      <c r="P24" s="55" t="str">
        <f aca="false">IF(ISBLANK(J24),"",IF(J24&gt;31.24,"",IF(J24&lt;=23.3,"TSM",IF(J24&lt;=24.24,"SM",IF(J24&lt;=25.45,"KSM",IF(J24&lt;=26.85,"I A",IF(J24&lt;=28.74,"II A",IF(J24&lt;=31.24,"III A"))))))))</f>
        <v>III A</v>
      </c>
      <c r="Q24" s="49" t="s">
        <v>266</v>
      </c>
      <c r="R24" s="5" t="s">
        <v>267</v>
      </c>
      <c r="S24" s="87"/>
    </row>
    <row r="25" customFormat="false" ht="13.95" hidden="false" customHeight="true" outlineLevel="0" collapsed="false">
      <c r="A25" s="44" t="n">
        <v>17</v>
      </c>
      <c r="B25" s="45"/>
      <c r="C25" s="46" t="s">
        <v>296</v>
      </c>
      <c r="D25" s="47" t="s">
        <v>297</v>
      </c>
      <c r="E25" s="48" t="s">
        <v>298</v>
      </c>
      <c r="F25" s="49" t="s">
        <v>120</v>
      </c>
      <c r="G25" s="49" t="s">
        <v>218</v>
      </c>
      <c r="H25" s="49"/>
      <c r="I25" s="85"/>
      <c r="J25" s="86" t="n">
        <v>29.15</v>
      </c>
      <c r="K25" s="52" t="n">
        <v>-0.5</v>
      </c>
      <c r="L25" s="53" t="n">
        <v>0.196</v>
      </c>
      <c r="M25" s="54"/>
      <c r="N25" s="52"/>
      <c r="O25" s="53"/>
      <c r="P25" s="55" t="str">
        <f aca="false">IF(ISBLANK(J25),"",IF(J25&gt;31.24,"",IF(J25&lt;=23.3,"TSM",IF(J25&lt;=24.24,"SM",IF(J25&lt;=25.45,"KSM",IF(J25&lt;=26.85,"I A",IF(J25&lt;=28.74,"II A",IF(J25&lt;=31.24,"III A"))))))))</f>
        <v>III A</v>
      </c>
      <c r="Q25" s="49" t="s">
        <v>299</v>
      </c>
      <c r="R25" s="5" t="s">
        <v>69</v>
      </c>
      <c r="S25" s="87"/>
    </row>
    <row r="26" customFormat="false" ht="13.95" hidden="false" customHeight="true" outlineLevel="0" collapsed="false">
      <c r="A26" s="44" t="n">
        <v>18</v>
      </c>
      <c r="B26" s="45"/>
      <c r="C26" s="46" t="s">
        <v>134</v>
      </c>
      <c r="D26" s="47" t="s">
        <v>135</v>
      </c>
      <c r="E26" s="48" t="s">
        <v>136</v>
      </c>
      <c r="F26" s="49" t="s">
        <v>52</v>
      </c>
      <c r="G26" s="49" t="s">
        <v>24</v>
      </c>
      <c r="H26" s="49"/>
      <c r="I26" s="85"/>
      <c r="J26" s="86" t="n">
        <v>29.29</v>
      </c>
      <c r="K26" s="52" t="n">
        <v>-0.5</v>
      </c>
      <c r="L26" s="53" t="n">
        <v>0.299</v>
      </c>
      <c r="M26" s="54"/>
      <c r="N26" s="52"/>
      <c r="O26" s="53"/>
      <c r="P26" s="55" t="str">
        <f aca="false">IF(ISBLANK(J26),"",IF(J26&gt;31.24,"",IF(J26&lt;=23.3,"TSM",IF(J26&lt;=24.24,"SM",IF(J26&lt;=25.45,"KSM",IF(J26&lt;=26.85,"I A",IF(J26&lt;=28.74,"II A",IF(J26&lt;=31.24,"III A"))))))))</f>
        <v>III A</v>
      </c>
      <c r="Q26" s="49" t="s">
        <v>137</v>
      </c>
      <c r="R26" s="5" t="s">
        <v>295</v>
      </c>
      <c r="S26" s="87"/>
    </row>
    <row r="27" customFormat="false" ht="13.95" hidden="false" customHeight="true" outlineLevel="0" collapsed="false">
      <c r="A27" s="44" t="n">
        <v>19</v>
      </c>
      <c r="B27" s="45"/>
      <c r="C27" s="46" t="s">
        <v>20</v>
      </c>
      <c r="D27" s="47" t="s">
        <v>21</v>
      </c>
      <c r="E27" s="48" t="s">
        <v>22</v>
      </c>
      <c r="F27" s="49" t="s">
        <v>23</v>
      </c>
      <c r="G27" s="49" t="s">
        <v>24</v>
      </c>
      <c r="H27" s="49"/>
      <c r="I27" s="85"/>
      <c r="J27" s="86" t="n">
        <v>29.65</v>
      </c>
      <c r="K27" s="52" t="n">
        <v>-0.9</v>
      </c>
      <c r="L27" s="53" t="n">
        <v>0.288</v>
      </c>
      <c r="M27" s="54"/>
      <c r="N27" s="52"/>
      <c r="O27" s="53"/>
      <c r="P27" s="55" t="str">
        <f aca="false">IF(ISBLANK(J27),"",IF(J27&gt;31.24,"",IF(J27&lt;=23.3,"TSM",IF(J27&lt;=24.24,"SM",IF(J27&lt;=25.45,"KSM",IF(J27&lt;=26.85,"I A",IF(J27&lt;=28.74,"II A",IF(J27&lt;=31.24,"III A"))))))))</f>
        <v>III A</v>
      </c>
      <c r="Q27" s="49" t="s">
        <v>26</v>
      </c>
      <c r="R27" s="5"/>
      <c r="S27" s="87"/>
    </row>
    <row r="28" customFormat="false" ht="13.95" hidden="false" customHeight="true" outlineLevel="0" collapsed="false">
      <c r="A28" s="44" t="n">
        <v>20</v>
      </c>
      <c r="B28" s="45"/>
      <c r="C28" s="46" t="s">
        <v>300</v>
      </c>
      <c r="D28" s="47" t="s">
        <v>301</v>
      </c>
      <c r="E28" s="48" t="s">
        <v>302</v>
      </c>
      <c r="F28" s="49" t="s">
        <v>52</v>
      </c>
      <c r="G28" s="49" t="s">
        <v>24</v>
      </c>
      <c r="H28" s="49"/>
      <c r="I28" s="85"/>
      <c r="J28" s="86" t="n">
        <v>30.12</v>
      </c>
      <c r="K28" s="52" t="n">
        <v>-0.9</v>
      </c>
      <c r="L28" s="53" t="n">
        <v>0.315</v>
      </c>
      <c r="M28" s="54"/>
      <c r="N28" s="52"/>
      <c r="O28" s="53"/>
      <c r="P28" s="55" t="str">
        <f aca="false">IF(ISBLANK(J28),"",IF(J28&gt;31.24,"",IF(J28&lt;=23.3,"TSM",IF(J28&lt;=24.24,"SM",IF(J28&lt;=25.45,"KSM",IF(J28&lt;=26.85,"I A",IF(J28&lt;=28.74,"II A",IF(J28&lt;=31.24,"III A"))))))))</f>
        <v>III A</v>
      </c>
      <c r="Q28" s="49" t="s">
        <v>78</v>
      </c>
      <c r="R28" s="5" t="s">
        <v>303</v>
      </c>
      <c r="S28" s="87"/>
    </row>
    <row r="29" customFormat="false" ht="13.95" hidden="false" customHeight="true" outlineLevel="0" collapsed="false">
      <c r="A29" s="44" t="n">
        <v>21</v>
      </c>
      <c r="B29" s="45"/>
      <c r="C29" s="46" t="s">
        <v>55</v>
      </c>
      <c r="D29" s="47" t="s">
        <v>56</v>
      </c>
      <c r="E29" s="48" t="s">
        <v>57</v>
      </c>
      <c r="F29" s="49" t="s">
        <v>58</v>
      </c>
      <c r="G29" s="49" t="s">
        <v>38</v>
      </c>
      <c r="H29" s="49" t="s">
        <v>39</v>
      </c>
      <c r="I29" s="85" t="s">
        <v>25</v>
      </c>
      <c r="J29" s="86" t="n">
        <v>30.78</v>
      </c>
      <c r="K29" s="52" t="n">
        <v>-1.3</v>
      </c>
      <c r="L29" s="53" t="n">
        <v>0.323</v>
      </c>
      <c r="M29" s="54"/>
      <c r="N29" s="52"/>
      <c r="O29" s="53"/>
      <c r="P29" s="55" t="str">
        <f aca="false">IF(ISBLANK(J29),"",IF(J29&gt;31.24,"",IF(J29&lt;=23.3,"TSM",IF(J29&lt;=24.24,"SM",IF(J29&lt;=25.45,"KSM",IF(J29&lt;=26.85,"I A",IF(J29&lt;=28.74,"II A",IF(J29&lt;=31.24,"III A"))))))))</f>
        <v>III A</v>
      </c>
      <c r="Q29" s="49" t="s">
        <v>60</v>
      </c>
      <c r="R29" s="5" t="s">
        <v>69</v>
      </c>
      <c r="S29" s="87"/>
    </row>
    <row r="30" customFormat="false" ht="13.95" hidden="false" customHeight="true" outlineLevel="0" collapsed="false">
      <c r="A30" s="44"/>
      <c r="B30" s="45"/>
      <c r="C30" s="46" t="s">
        <v>321</v>
      </c>
      <c r="D30" s="47" t="s">
        <v>322</v>
      </c>
      <c r="E30" s="48" t="s">
        <v>323</v>
      </c>
      <c r="F30" s="49" t="s">
        <v>52</v>
      </c>
      <c r="G30" s="49" t="s">
        <v>24</v>
      </c>
      <c r="H30" s="49"/>
      <c r="I30" s="85"/>
      <c r="J30" s="86" t="s">
        <v>191</v>
      </c>
      <c r="K30" s="52" t="n">
        <v>-1.3</v>
      </c>
      <c r="L30" s="53" t="n">
        <v>0.251</v>
      </c>
      <c r="M30" s="54"/>
      <c r="N30" s="52"/>
      <c r="O30" s="53"/>
      <c r="P30" s="55" t="str">
        <f aca="false">IF(ISBLANK(J30),"",IF(J30&gt;31.24,"",IF(J30&lt;=23.3,"TSM",IF(J30&lt;=24.24,"SM",IF(J30&lt;=25.45,"KSM",IF(J30&lt;=26.85,"I A",IF(J30&lt;=28.74,"II A",IF(J30&lt;=31.24,"III A"))))))))</f>
        <v/>
      </c>
      <c r="Q30" s="49" t="s">
        <v>78</v>
      </c>
      <c r="R30" s="5" t="s">
        <v>324</v>
      </c>
      <c r="S30" s="87"/>
    </row>
    <row r="31" customFormat="false" ht="13.95" hidden="false" customHeight="true" outlineLevel="0" collapsed="false">
      <c r="A31" s="44" t="s">
        <v>326</v>
      </c>
      <c r="B31" s="45"/>
      <c r="C31" s="46" t="s">
        <v>268</v>
      </c>
      <c r="D31" s="47" t="s">
        <v>269</v>
      </c>
      <c r="E31" s="48" t="s">
        <v>270</v>
      </c>
      <c r="F31" s="49" t="s">
        <v>271</v>
      </c>
      <c r="G31" s="49" t="s">
        <v>38</v>
      </c>
      <c r="H31" s="49"/>
      <c r="I31" s="85" t="s">
        <v>272</v>
      </c>
      <c r="J31" s="86" t="n">
        <v>25.31</v>
      </c>
      <c r="K31" s="52" t="n">
        <v>0</v>
      </c>
      <c r="L31" s="53" t="n">
        <v>0.166</v>
      </c>
      <c r="M31" s="54"/>
      <c r="N31" s="52"/>
      <c r="O31" s="53"/>
      <c r="P31" s="55" t="str">
        <f aca="false">IF(ISBLANK(J31),"",IF(J31&gt;31.24,"",IF(J31&lt;=23.3,"TSM",IF(J31&lt;=24.24,"SM",IF(J31&lt;=25.45,"KSM",IF(J31&lt;=26.85,"I A",IF(J31&lt;=28.74,"II A",IF(J31&lt;=31.24,"III A"))))))))</f>
        <v>KSM</v>
      </c>
      <c r="Q31" s="49" t="s">
        <v>273</v>
      </c>
      <c r="R31" s="5" t="s">
        <v>69</v>
      </c>
      <c r="S31" s="87"/>
    </row>
    <row r="32" customFormat="false" ht="13.95" hidden="false" customHeight="true" outlineLevel="0" collapsed="false">
      <c r="A32" s="44"/>
      <c r="B32" s="45"/>
      <c r="C32" s="46" t="s">
        <v>274</v>
      </c>
      <c r="D32" s="47" t="s">
        <v>275</v>
      </c>
      <c r="E32" s="48" t="s">
        <v>276</v>
      </c>
      <c r="F32" s="49" t="s">
        <v>58</v>
      </c>
      <c r="G32" s="49" t="s">
        <v>38</v>
      </c>
      <c r="H32" s="49"/>
      <c r="I32" s="85" t="s">
        <v>25</v>
      </c>
      <c r="J32" s="86" t="s">
        <v>277</v>
      </c>
      <c r="K32" s="52"/>
      <c r="L32" s="53"/>
      <c r="M32" s="54"/>
      <c r="N32" s="52"/>
      <c r="O32" s="53"/>
      <c r="P32" s="55" t="str">
        <f aca="false">IF(ISBLANK(J32),"",IF(J32&gt;31.24,"",IF(J32&lt;=23.3,"TSM",IF(J32&lt;=24.24,"SM",IF(J32&lt;=25.45,"KSM",IF(J32&lt;=26.85,"I A",IF(J32&lt;=28.74,"II A",IF(J32&lt;=31.24,"III A"))))))))</f>
        <v/>
      </c>
      <c r="Q32" s="49" t="s">
        <v>40</v>
      </c>
      <c r="R32" s="5" t="s">
        <v>278</v>
      </c>
      <c r="S32" s="87"/>
    </row>
  </sheetData>
  <printOptions headings="false" gridLines="false" gridLinesSet="true" horizontalCentered="true" verticalCentered="false"/>
  <pageMargins left="0.196527777777778" right="0.196527777777778" top="0.287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S50"/>
  <sheetViews>
    <sheetView showFormulas="false" showGridLines="true" showRowColHeaders="true" showZeros="true" rightToLeft="false" tabSelected="false" showOutlineSymbols="true" defaultGridColor="true" view="normal" topLeftCell="A13" colorId="64" zoomScale="100" zoomScaleNormal="100" zoomScalePageLayoutView="100" workbookViewId="0">
      <selection pane="topLeft" activeCell="Y27" activeCellId="0" sqref="Y27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true" outlineLevel="0" max="2" min="2" style="1" width="5.44"/>
    <col collapsed="false" customWidth="true" hidden="false" outlineLevel="0" max="3" min="3" style="2" width="9.44"/>
    <col collapsed="false" customWidth="true" hidden="false" outlineLevel="0" max="4" min="4" style="3" width="12.66"/>
    <col collapsed="false" customWidth="true" hidden="false" outlineLevel="0" max="5" min="5" style="4" width="9.33"/>
    <col collapsed="false" customWidth="true" hidden="false" outlineLevel="0" max="6" min="6" style="3" width="12.33"/>
    <col collapsed="false" customWidth="true" hidden="false" outlineLevel="0" max="7" min="7" style="3" width="11.33"/>
    <col collapsed="false" customWidth="true" hidden="false" outlineLevel="0" max="8" min="8" style="3" width="10.33"/>
    <col collapsed="false" customWidth="true" hidden="false" outlineLevel="0" max="9" min="9" style="5" width="5.44"/>
    <col collapsed="false" customWidth="true" hidden="false" outlineLevel="0" max="10" min="10" style="6" width="8.33"/>
    <col collapsed="false" customWidth="true" hidden="false" outlineLevel="0" max="11" min="11" style="6" width="3.99"/>
    <col collapsed="false" customWidth="true" hidden="false" outlineLevel="0" max="12" min="12" style="6" width="5.44"/>
    <col collapsed="false" customWidth="true" hidden="true" outlineLevel="0" max="13" min="13" style="6" width="6.01"/>
    <col collapsed="false" customWidth="true" hidden="true" outlineLevel="0" max="14" min="14" style="6" width="3.99"/>
    <col collapsed="false" customWidth="true" hidden="true" outlineLevel="0" max="15" min="15" style="6" width="4.66"/>
    <col collapsed="false" customWidth="true" hidden="false" outlineLevel="0" max="16" min="16" style="5" width="4.44"/>
    <col collapsed="false" customWidth="true" hidden="false" outlineLevel="0" max="17" min="17" style="3" width="28.66"/>
    <col collapsed="false" customWidth="true" hidden="true" outlineLevel="0" max="18" min="18" style="90" width="5.1"/>
    <col collapsed="false" customWidth="true" hidden="false" outlineLevel="0" max="19" min="19" style="3" width="3.66"/>
    <col collapsed="false" customWidth="true" hidden="false" outlineLevel="0" max="20" min="20" style="3" width="3.33"/>
    <col collapsed="false" customWidth="true" hidden="false" outlineLevel="0" max="1025" min="21" style="3" width="9.11"/>
  </cols>
  <sheetData>
    <row r="1" s="11" customFormat="true" ht="18.75" hidden="false" customHeight="true" outlineLevel="0" collapsed="false">
      <c r="A1" s="91" t="s">
        <v>0</v>
      </c>
      <c r="B1" s="9"/>
      <c r="C1" s="10"/>
      <c r="E1" s="12"/>
      <c r="I1" s="5"/>
      <c r="J1" s="13"/>
      <c r="K1" s="13"/>
      <c r="L1" s="13"/>
      <c r="M1" s="13"/>
      <c r="N1" s="13"/>
      <c r="O1" s="13"/>
      <c r="P1" s="5"/>
      <c r="R1" s="92"/>
    </row>
    <row r="2" s="17" customFormat="true" ht="13.5" hidden="false" customHeight="true" outlineLevel="0" collapsed="false">
      <c r="A2" s="93"/>
      <c r="B2" s="15"/>
      <c r="C2" s="16"/>
      <c r="E2" s="18"/>
      <c r="I2" s="19"/>
      <c r="J2" s="20"/>
      <c r="K2" s="20"/>
      <c r="L2" s="20"/>
      <c r="M2" s="20"/>
      <c r="N2" s="20"/>
      <c r="O2" s="20"/>
      <c r="P2" s="19"/>
      <c r="Q2" s="21" t="s">
        <v>1</v>
      </c>
      <c r="R2" s="94"/>
    </row>
    <row r="3" customFormat="false" ht="15" hidden="false" customHeight="true" outlineLevel="0" collapsed="false">
      <c r="A3" s="23"/>
      <c r="B3" s="23"/>
      <c r="Q3" s="24" t="s">
        <v>253</v>
      </c>
    </row>
    <row r="4" customFormat="false" ht="15.75" hidden="false" customHeight="true" outlineLevel="0" collapsed="false">
      <c r="C4" s="25" t="s">
        <v>327</v>
      </c>
      <c r="E4" s="26"/>
      <c r="Q4" s="27"/>
    </row>
    <row r="5" customFormat="false" ht="3.75" hidden="false" customHeight="true" outlineLevel="0" collapsed="false"/>
    <row r="6" customFormat="false" ht="13.8" hidden="false" customHeight="false" outlineLevel="0" collapsed="false">
      <c r="B6" s="28"/>
      <c r="C6" s="29"/>
      <c r="D6" s="30" t="n">
        <v>1</v>
      </c>
      <c r="E6" s="31" t="s">
        <v>4</v>
      </c>
      <c r="F6" s="32" t="n">
        <v>5</v>
      </c>
      <c r="G6" s="33"/>
    </row>
    <row r="7" s="43" customFormat="true" ht="13.8" hidden="false" customHeight="false" outlineLevel="0" collapsed="false">
      <c r="A7" s="34" t="s">
        <v>5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9" t="s">
        <v>255</v>
      </c>
      <c r="K7" s="39" t="s">
        <v>15</v>
      </c>
      <c r="L7" s="39" t="s">
        <v>16</v>
      </c>
      <c r="M7" s="39" t="s">
        <v>256</v>
      </c>
      <c r="N7" s="39" t="s">
        <v>15</v>
      </c>
      <c r="O7" s="39" t="s">
        <v>16</v>
      </c>
      <c r="P7" s="40" t="s">
        <v>18</v>
      </c>
      <c r="Q7" s="41" t="s">
        <v>19</v>
      </c>
      <c r="R7" s="95"/>
    </row>
    <row r="8" customFormat="false" ht="13.95" hidden="false" customHeight="true" outlineLevel="0" collapsed="false">
      <c r="A8" s="44" t="n">
        <v>1</v>
      </c>
      <c r="B8" s="45"/>
      <c r="C8" s="46" t="s">
        <v>328</v>
      </c>
      <c r="D8" s="47" t="s">
        <v>329</v>
      </c>
      <c r="E8" s="48" t="s">
        <v>330</v>
      </c>
      <c r="F8" s="49" t="s">
        <v>331</v>
      </c>
      <c r="G8" s="49" t="s">
        <v>264</v>
      </c>
      <c r="H8" s="49"/>
      <c r="I8" s="50" t="s">
        <v>272</v>
      </c>
      <c r="J8" s="96" t="n">
        <v>22.72</v>
      </c>
      <c r="K8" s="97" t="n">
        <v>-1.7</v>
      </c>
      <c r="L8" s="98" t="n">
        <v>0.192</v>
      </c>
      <c r="M8" s="96"/>
      <c r="N8" s="97"/>
      <c r="O8" s="98"/>
      <c r="P8" s="55" t="str">
        <f aca="false">IF(ISBLANK(J8),"",IF(J8&gt;27,"",IF(J8&lt;=20.75,"TSM",IF(J8&lt;=21.35,"SM",IF(J8&lt;=22.1,"KSM",IF(J8&lt;=23.1,"I A",IF(J8&lt;=24.7,"II A",IF(J8&lt;=27,"III A"))))))))</f>
        <v>I A</v>
      </c>
      <c r="Q8" s="49" t="s">
        <v>332</v>
      </c>
      <c r="R8" s="5"/>
      <c r="S8" s="99"/>
    </row>
    <row r="9" customFormat="false" ht="13.95" hidden="false" customHeight="true" outlineLevel="0" collapsed="false">
      <c r="A9" s="44" t="n">
        <v>2</v>
      </c>
      <c r="B9" s="45"/>
      <c r="C9" s="46" t="s">
        <v>249</v>
      </c>
      <c r="D9" s="47" t="s">
        <v>333</v>
      </c>
      <c r="E9" s="48" t="s">
        <v>291</v>
      </c>
      <c r="F9" s="49" t="s">
        <v>52</v>
      </c>
      <c r="G9" s="49" t="s">
        <v>24</v>
      </c>
      <c r="H9" s="49"/>
      <c r="I9" s="50"/>
      <c r="J9" s="96" t="n">
        <v>24.73</v>
      </c>
      <c r="K9" s="97" t="n">
        <v>-1.7</v>
      </c>
      <c r="L9" s="98" t="n">
        <v>0.134</v>
      </c>
      <c r="M9" s="96"/>
      <c r="N9" s="97"/>
      <c r="O9" s="98"/>
      <c r="P9" s="55" t="str">
        <f aca="false">IF(ISBLANK(J9),"",IF(J9&gt;27,"",IF(J9&lt;=20.75,"TSM",IF(J9&lt;=21.35,"SM",IF(J9&lt;=22.1,"KSM",IF(J9&lt;=23.1,"I A",IF(J9&lt;=24.7,"II A",IF(J9&lt;=27,"III A"))))))))</f>
        <v>III A</v>
      </c>
      <c r="Q9" s="49" t="s">
        <v>334</v>
      </c>
      <c r="R9" s="5" t="s">
        <v>335</v>
      </c>
      <c r="S9" s="99"/>
    </row>
    <row r="10" customFormat="false" ht="13.95" hidden="false" customHeight="true" outlineLevel="0" collapsed="false">
      <c r="A10" s="44" t="n">
        <v>3</v>
      </c>
      <c r="B10" s="45"/>
      <c r="C10" s="46" t="s">
        <v>227</v>
      </c>
      <c r="D10" s="47" t="s">
        <v>228</v>
      </c>
      <c r="E10" s="48" t="s">
        <v>229</v>
      </c>
      <c r="F10" s="49" t="s">
        <v>58</v>
      </c>
      <c r="G10" s="49" t="s">
        <v>38</v>
      </c>
      <c r="H10" s="49"/>
      <c r="I10" s="50" t="s">
        <v>25</v>
      </c>
      <c r="J10" s="96" t="s">
        <v>277</v>
      </c>
      <c r="K10" s="97"/>
      <c r="L10" s="98"/>
      <c r="M10" s="96"/>
      <c r="N10" s="97"/>
      <c r="O10" s="98"/>
      <c r="P10" s="55" t="str">
        <f aca="false">IF(ISBLANK(J10),"",IF(J10&gt;27,"",IF(J10&lt;=20.75,"TSM",IF(J10&lt;=21.35,"SM",IF(J10&lt;=22.1,"KSM",IF(J10&lt;=23.1,"I A",IF(J10&lt;=24.7,"II A",IF(J10&lt;=27,"III A"))))))))</f>
        <v/>
      </c>
      <c r="Q10" s="49" t="s">
        <v>153</v>
      </c>
      <c r="R10" s="5" t="s">
        <v>336</v>
      </c>
      <c r="S10" s="99"/>
    </row>
    <row r="11" customFormat="false" ht="13.95" hidden="false" customHeight="true" outlineLevel="0" collapsed="false">
      <c r="A11" s="44" t="n">
        <v>4</v>
      </c>
      <c r="B11" s="45"/>
      <c r="C11" s="46" t="s">
        <v>337</v>
      </c>
      <c r="D11" s="47" t="s">
        <v>338</v>
      </c>
      <c r="E11" s="48" t="s">
        <v>339</v>
      </c>
      <c r="F11" s="49" t="s">
        <v>340</v>
      </c>
      <c r="G11" s="49" t="s">
        <v>89</v>
      </c>
      <c r="H11" s="49" t="s">
        <v>341</v>
      </c>
      <c r="I11" s="50" t="s">
        <v>25</v>
      </c>
      <c r="J11" s="96" t="n">
        <v>24.3</v>
      </c>
      <c r="K11" s="97" t="n">
        <v>-1.7</v>
      </c>
      <c r="L11" s="98" t="n">
        <v>0.169</v>
      </c>
      <c r="M11" s="96"/>
      <c r="N11" s="97"/>
      <c r="O11" s="98"/>
      <c r="P11" s="55" t="str">
        <f aca="false">IF(ISBLANK(J11),"",IF(J11&gt;27,"",IF(J11&lt;=20.75,"TSM",IF(J11&lt;=21.35,"SM",IF(J11&lt;=22.1,"KSM",IF(J11&lt;=23.1,"I A",IF(J11&lt;=24.7,"II A",IF(J11&lt;=27,"III A"))))))))</f>
        <v>II A</v>
      </c>
      <c r="Q11" s="49" t="s">
        <v>342</v>
      </c>
      <c r="R11" s="5" t="s">
        <v>343</v>
      </c>
      <c r="S11" s="99"/>
    </row>
    <row r="12" customFormat="false" ht="13.95" hidden="false" customHeight="true" outlineLevel="0" collapsed="false">
      <c r="A12" s="44" t="n">
        <v>5</v>
      </c>
      <c r="B12" s="45"/>
      <c r="C12" s="46" t="s">
        <v>344</v>
      </c>
      <c r="D12" s="47" t="s">
        <v>345</v>
      </c>
      <c r="E12" s="48" t="s">
        <v>346</v>
      </c>
      <c r="F12" s="49" t="s">
        <v>120</v>
      </c>
      <c r="G12" s="49" t="s">
        <v>218</v>
      </c>
      <c r="H12" s="49" t="s">
        <v>219</v>
      </c>
      <c r="I12" s="50"/>
      <c r="J12" s="96" t="n">
        <v>25.45</v>
      </c>
      <c r="K12" s="97" t="n">
        <v>-1.7</v>
      </c>
      <c r="L12" s="98" t="n">
        <v>0.172</v>
      </c>
      <c r="M12" s="96"/>
      <c r="N12" s="97"/>
      <c r="O12" s="98"/>
      <c r="P12" s="55" t="str">
        <f aca="false">IF(ISBLANK(J12),"",IF(J12&gt;27,"",IF(J12&lt;=20.75,"TSM",IF(J12&lt;=21.35,"SM",IF(J12&lt;=22.1,"KSM",IF(J12&lt;=23.1,"I A",IF(J12&lt;=24.7,"II A",IF(J12&lt;=27,"III A"))))))))</f>
        <v>III A</v>
      </c>
      <c r="Q12" s="49" t="s">
        <v>220</v>
      </c>
      <c r="R12" s="5" t="s">
        <v>347</v>
      </c>
      <c r="S12" s="99"/>
    </row>
    <row r="13" customFormat="false" ht="13.95" hidden="false" customHeight="true" outlineLevel="0" collapsed="false">
      <c r="A13" s="44" t="n">
        <v>6</v>
      </c>
      <c r="B13" s="45"/>
      <c r="C13" s="46"/>
      <c r="D13" s="47"/>
      <c r="E13" s="48"/>
      <c r="F13" s="49"/>
      <c r="G13" s="49"/>
      <c r="H13" s="49"/>
      <c r="I13" s="50"/>
      <c r="J13" s="96"/>
      <c r="K13" s="97"/>
      <c r="L13" s="98"/>
      <c r="M13" s="96"/>
      <c r="N13" s="97"/>
      <c r="O13" s="98"/>
      <c r="P13" s="55"/>
      <c r="Q13" s="49"/>
      <c r="R13" s="5"/>
      <c r="S13" s="99"/>
    </row>
    <row r="14" customFormat="false" ht="3.75" hidden="false" customHeight="true" outlineLevel="0" collapsed="false"/>
    <row r="15" customFormat="false" ht="13.8" hidden="false" customHeight="false" outlineLevel="0" collapsed="false">
      <c r="B15" s="28"/>
      <c r="C15" s="29"/>
      <c r="D15" s="30" t="n">
        <v>2</v>
      </c>
      <c r="E15" s="31" t="s">
        <v>4</v>
      </c>
      <c r="F15" s="32" t="n">
        <v>5</v>
      </c>
      <c r="G15" s="33"/>
    </row>
    <row r="16" s="43" customFormat="true" ht="13.8" hidden="false" customHeight="false" outlineLevel="0" collapsed="false">
      <c r="A16" s="34" t="s">
        <v>5</v>
      </c>
      <c r="B16" s="67" t="s">
        <v>6</v>
      </c>
      <c r="C16" s="36" t="s">
        <v>7</v>
      </c>
      <c r="D16" s="37" t="s">
        <v>8</v>
      </c>
      <c r="E16" s="38" t="s">
        <v>9</v>
      </c>
      <c r="F16" s="39" t="s">
        <v>10</v>
      </c>
      <c r="G16" s="39" t="s">
        <v>144</v>
      </c>
      <c r="H16" s="39" t="s">
        <v>12</v>
      </c>
      <c r="I16" s="38" t="s">
        <v>13</v>
      </c>
      <c r="J16" s="39" t="s">
        <v>255</v>
      </c>
      <c r="K16" s="39" t="s">
        <v>15</v>
      </c>
      <c r="L16" s="39" t="s">
        <v>16</v>
      </c>
      <c r="M16" s="39" t="s">
        <v>256</v>
      </c>
      <c r="N16" s="39" t="s">
        <v>15</v>
      </c>
      <c r="O16" s="39" t="s">
        <v>16</v>
      </c>
      <c r="P16" s="40" t="s">
        <v>18</v>
      </c>
      <c r="Q16" s="41" t="s">
        <v>19</v>
      </c>
      <c r="R16" s="95"/>
    </row>
    <row r="17" customFormat="false" ht="13.95" hidden="false" customHeight="true" outlineLevel="0" collapsed="false">
      <c r="A17" s="44" t="n">
        <v>1</v>
      </c>
      <c r="B17" s="45"/>
      <c r="C17" s="46"/>
      <c r="D17" s="47"/>
      <c r="E17" s="48"/>
      <c r="F17" s="49"/>
      <c r="G17" s="49"/>
      <c r="H17" s="49"/>
      <c r="I17" s="50"/>
      <c r="J17" s="96"/>
      <c r="K17" s="97"/>
      <c r="L17" s="98"/>
      <c r="M17" s="96"/>
      <c r="N17" s="97"/>
      <c r="O17" s="98"/>
      <c r="P17" s="55"/>
      <c r="Q17" s="49"/>
      <c r="R17" s="5"/>
      <c r="S17" s="99"/>
    </row>
    <row r="18" customFormat="false" ht="13.95" hidden="false" customHeight="true" outlineLevel="0" collapsed="false">
      <c r="A18" s="44" t="n">
        <v>2</v>
      </c>
      <c r="B18" s="45"/>
      <c r="C18" s="46" t="s">
        <v>348</v>
      </c>
      <c r="D18" s="47" t="s">
        <v>349</v>
      </c>
      <c r="E18" s="48" t="s">
        <v>350</v>
      </c>
      <c r="F18" s="49" t="s">
        <v>263</v>
      </c>
      <c r="G18" s="49" t="s">
        <v>264</v>
      </c>
      <c r="H18" s="49" t="s">
        <v>265</v>
      </c>
      <c r="I18" s="50"/>
      <c r="J18" s="96" t="n">
        <v>24.73</v>
      </c>
      <c r="K18" s="97" t="n">
        <v>-0.6</v>
      </c>
      <c r="L18" s="98" t="n">
        <v>0.192</v>
      </c>
      <c r="M18" s="96"/>
      <c r="N18" s="97"/>
      <c r="O18" s="98"/>
      <c r="P18" s="55" t="str">
        <f aca="false">IF(ISBLANK(J18),"",IF(J18&gt;27,"",IF(J18&lt;=20.75,"TSM",IF(J18&lt;=21.35,"SM",IF(J18&lt;=22.1,"KSM",IF(J18&lt;=23.1,"I A",IF(J18&lt;=24.7,"II A",IF(J18&lt;=27,"III A"))))))))</f>
        <v>III A</v>
      </c>
      <c r="Q18" s="49" t="s">
        <v>266</v>
      </c>
      <c r="R18" s="5" t="s">
        <v>351</v>
      </c>
      <c r="S18" s="99"/>
    </row>
    <row r="19" customFormat="false" ht="13.95" hidden="false" customHeight="true" outlineLevel="0" collapsed="false">
      <c r="A19" s="44" t="n">
        <v>3</v>
      </c>
      <c r="B19" s="45"/>
      <c r="C19" s="46" t="s">
        <v>146</v>
      </c>
      <c r="D19" s="47" t="s">
        <v>147</v>
      </c>
      <c r="E19" s="48" t="s">
        <v>148</v>
      </c>
      <c r="F19" s="49" t="s">
        <v>65</v>
      </c>
      <c r="G19" s="49" t="s">
        <v>66</v>
      </c>
      <c r="H19" s="49" t="s">
        <v>67</v>
      </c>
      <c r="I19" s="50"/>
      <c r="J19" s="96" t="s">
        <v>352</v>
      </c>
      <c r="K19" s="97"/>
      <c r="L19" s="98" t="n">
        <v>0.02</v>
      </c>
      <c r="M19" s="96"/>
      <c r="N19" s="97"/>
      <c r="O19" s="98"/>
      <c r="P19" s="55" t="str">
        <f aca="false">IF(ISBLANK(J19),"",IF(J19&gt;27,"",IF(J19&lt;=20.75,"TSM",IF(J19&lt;=21.35,"SM",IF(J19&lt;=22.1,"KSM",IF(J19&lt;=23.1,"I A",IF(J19&lt;=24.7,"II A",IF(J19&lt;=27,"III A"))))))))</f>
        <v/>
      </c>
      <c r="Q19" s="49" t="s">
        <v>73</v>
      </c>
      <c r="R19" s="5" t="s">
        <v>69</v>
      </c>
      <c r="S19" s="99"/>
    </row>
    <row r="20" customFormat="false" ht="13.95" hidden="false" customHeight="true" outlineLevel="0" collapsed="false">
      <c r="A20" s="44" t="n">
        <v>4</v>
      </c>
      <c r="B20" s="45"/>
      <c r="C20" s="46" t="s">
        <v>353</v>
      </c>
      <c r="D20" s="47" t="s">
        <v>354</v>
      </c>
      <c r="E20" s="48" t="s">
        <v>355</v>
      </c>
      <c r="F20" s="49" t="s">
        <v>52</v>
      </c>
      <c r="G20" s="49" t="s">
        <v>24</v>
      </c>
      <c r="H20" s="49"/>
      <c r="I20" s="50"/>
      <c r="J20" s="96" t="n">
        <v>24.91</v>
      </c>
      <c r="K20" s="97" t="n">
        <v>-0.6</v>
      </c>
      <c r="L20" s="98" t="n">
        <v>0.146</v>
      </c>
      <c r="M20" s="96"/>
      <c r="N20" s="97"/>
      <c r="O20" s="98"/>
      <c r="P20" s="55" t="str">
        <f aca="false">IF(ISBLANK(J20),"",IF(J20&gt;27,"",IF(J20&lt;=20.75,"TSM",IF(J20&lt;=21.35,"SM",IF(J20&lt;=22.1,"KSM",IF(J20&lt;=23.1,"I A",IF(J20&lt;=24.7,"II A",IF(J20&lt;=27,"III A"))))))))</f>
        <v>III A</v>
      </c>
      <c r="Q20" s="49" t="s">
        <v>334</v>
      </c>
      <c r="R20" s="5" t="s">
        <v>356</v>
      </c>
      <c r="S20" s="99"/>
    </row>
    <row r="21" customFormat="false" ht="13.95" hidden="false" customHeight="true" outlineLevel="0" collapsed="false">
      <c r="A21" s="44" t="n">
        <v>5</v>
      </c>
      <c r="B21" s="45"/>
      <c r="C21" s="46" t="s">
        <v>179</v>
      </c>
      <c r="D21" s="47" t="s">
        <v>180</v>
      </c>
      <c r="E21" s="48" t="s">
        <v>181</v>
      </c>
      <c r="F21" s="49" t="s">
        <v>176</v>
      </c>
      <c r="G21" s="49" t="s">
        <v>177</v>
      </c>
      <c r="H21" s="49"/>
      <c r="I21" s="50"/>
      <c r="J21" s="96" t="n">
        <v>26.1</v>
      </c>
      <c r="K21" s="97" t="n">
        <v>-0.6</v>
      </c>
      <c r="L21" s="98" t="n">
        <v>0.258</v>
      </c>
      <c r="M21" s="96"/>
      <c r="N21" s="97"/>
      <c r="O21" s="98"/>
      <c r="P21" s="55" t="str">
        <f aca="false">IF(ISBLANK(J21),"",IF(J21&gt;27,"",IF(J21&lt;=20.75,"TSM",IF(J21&lt;=21.35,"SM",IF(J21&lt;=22.1,"KSM",IF(J21&lt;=23.1,"I A",IF(J21&lt;=24.7,"II A",IF(J21&lt;=27,"III A"))))))))</f>
        <v>III A</v>
      </c>
      <c r="Q21" s="49" t="s">
        <v>178</v>
      </c>
      <c r="R21" s="5" t="s">
        <v>69</v>
      </c>
      <c r="S21" s="99"/>
    </row>
    <row r="22" customFormat="false" ht="13.95" hidden="false" customHeight="true" outlineLevel="0" collapsed="false">
      <c r="A22" s="44" t="n">
        <v>6</v>
      </c>
      <c r="B22" s="45"/>
      <c r="C22" s="46" t="s">
        <v>241</v>
      </c>
      <c r="D22" s="47" t="s">
        <v>242</v>
      </c>
      <c r="E22" s="48" t="s">
        <v>243</v>
      </c>
      <c r="F22" s="49" t="s">
        <v>88</v>
      </c>
      <c r="G22" s="49" t="s">
        <v>89</v>
      </c>
      <c r="H22" s="49" t="s">
        <v>90</v>
      </c>
      <c r="I22" s="50"/>
      <c r="J22" s="96" t="n">
        <v>24.7</v>
      </c>
      <c r="K22" s="97" t="n">
        <v>-0.6</v>
      </c>
      <c r="L22" s="98" t="n">
        <v>0.227</v>
      </c>
      <c r="M22" s="96"/>
      <c r="N22" s="97"/>
      <c r="O22" s="98"/>
      <c r="P22" s="55" t="str">
        <f aca="false">IF(ISBLANK(J22),"",IF(J22&gt;27,"",IF(J22&lt;=20.75,"TSM",IF(J22&lt;=21.35,"SM",IF(J22&lt;=22.1,"KSM",IF(J22&lt;=23.1,"I A",IF(J22&lt;=24.7,"II A",IF(J22&lt;=27,"III A"))))))))</f>
        <v>II A</v>
      </c>
      <c r="Q22" s="49" t="s">
        <v>192</v>
      </c>
      <c r="R22" s="5" t="s">
        <v>69</v>
      </c>
      <c r="S22" s="99"/>
    </row>
    <row r="23" customFormat="false" ht="3.75" hidden="false" customHeight="true" outlineLevel="0" collapsed="false"/>
    <row r="24" customFormat="false" ht="13.8" hidden="false" customHeight="false" outlineLevel="0" collapsed="false">
      <c r="B24" s="28"/>
      <c r="C24" s="29"/>
      <c r="D24" s="30" t="n">
        <v>3</v>
      </c>
      <c r="E24" s="31" t="s">
        <v>4</v>
      </c>
      <c r="F24" s="32" t="n">
        <v>5</v>
      </c>
      <c r="G24" s="33"/>
    </row>
    <row r="25" s="43" customFormat="true" ht="13.8" hidden="false" customHeight="false" outlineLevel="0" collapsed="false">
      <c r="A25" s="34" t="s">
        <v>5</v>
      </c>
      <c r="B25" s="67" t="s">
        <v>6</v>
      </c>
      <c r="C25" s="36" t="s">
        <v>7</v>
      </c>
      <c r="D25" s="37" t="s">
        <v>8</v>
      </c>
      <c r="E25" s="38" t="s">
        <v>9</v>
      </c>
      <c r="F25" s="39" t="s">
        <v>10</v>
      </c>
      <c r="G25" s="39" t="s">
        <v>144</v>
      </c>
      <c r="H25" s="39" t="s">
        <v>12</v>
      </c>
      <c r="I25" s="38" t="s">
        <v>13</v>
      </c>
      <c r="J25" s="39" t="s">
        <v>255</v>
      </c>
      <c r="K25" s="39" t="s">
        <v>15</v>
      </c>
      <c r="L25" s="39" t="s">
        <v>16</v>
      </c>
      <c r="M25" s="39" t="s">
        <v>256</v>
      </c>
      <c r="N25" s="39" t="s">
        <v>15</v>
      </c>
      <c r="O25" s="39" t="s">
        <v>16</v>
      </c>
      <c r="P25" s="40" t="s">
        <v>18</v>
      </c>
      <c r="Q25" s="41" t="s">
        <v>19</v>
      </c>
      <c r="R25" s="95"/>
    </row>
    <row r="26" customFormat="false" ht="13.95" hidden="false" customHeight="true" outlineLevel="0" collapsed="false">
      <c r="A26" s="44" t="n">
        <v>1</v>
      </c>
      <c r="B26" s="45"/>
      <c r="C26" s="46"/>
      <c r="D26" s="47"/>
      <c r="E26" s="48"/>
      <c r="F26" s="49"/>
      <c r="G26" s="49"/>
      <c r="H26" s="49"/>
      <c r="I26" s="50"/>
      <c r="J26" s="96"/>
      <c r="K26" s="97"/>
      <c r="L26" s="98"/>
      <c r="M26" s="96"/>
      <c r="N26" s="97"/>
      <c r="O26" s="98"/>
      <c r="P26" s="55"/>
      <c r="Q26" s="49"/>
      <c r="R26" s="5"/>
      <c r="S26" s="99"/>
    </row>
    <row r="27" customFormat="false" ht="13.95" hidden="false" customHeight="true" outlineLevel="0" collapsed="false">
      <c r="A27" s="44" t="n">
        <v>2</v>
      </c>
      <c r="B27" s="45"/>
      <c r="C27" s="46" t="s">
        <v>357</v>
      </c>
      <c r="D27" s="47" t="s">
        <v>358</v>
      </c>
      <c r="E27" s="48" t="s">
        <v>359</v>
      </c>
      <c r="F27" s="49" t="s">
        <v>23</v>
      </c>
      <c r="G27" s="49" t="s">
        <v>360</v>
      </c>
      <c r="H27" s="49" t="s">
        <v>46</v>
      </c>
      <c r="I27" s="50" t="s">
        <v>25</v>
      </c>
      <c r="J27" s="96" t="n">
        <v>24.35</v>
      </c>
      <c r="K27" s="97" t="n">
        <v>-2.1</v>
      </c>
      <c r="L27" s="98" t="n">
        <v>0.221</v>
      </c>
      <c r="M27" s="96"/>
      <c r="N27" s="97"/>
      <c r="O27" s="98"/>
      <c r="P27" s="55" t="str">
        <f aca="false">IF(ISBLANK(J27),"",IF(J27&gt;27,"",IF(J27&lt;=20.75,"TSM",IF(J27&lt;=21.35,"SM",IF(J27&lt;=22.1,"KSM",IF(J27&lt;=23.1,"I A",IF(J27&lt;=24.7,"II A",IF(J27&lt;=27,"III A"))))))))</f>
        <v>II A</v>
      </c>
      <c r="Q27" s="49" t="s">
        <v>47</v>
      </c>
      <c r="R27" s="5" t="s">
        <v>361</v>
      </c>
      <c r="S27" s="99"/>
    </row>
    <row r="28" customFormat="false" ht="13.95" hidden="false" customHeight="true" outlineLevel="0" collapsed="false">
      <c r="A28" s="44" t="n">
        <v>3</v>
      </c>
      <c r="B28" s="45"/>
      <c r="C28" s="46" t="s">
        <v>362</v>
      </c>
      <c r="D28" s="47" t="s">
        <v>363</v>
      </c>
      <c r="E28" s="48" t="s">
        <v>364</v>
      </c>
      <c r="F28" s="49" t="s">
        <v>365</v>
      </c>
      <c r="G28" s="49"/>
      <c r="H28" s="49"/>
      <c r="I28" s="50"/>
      <c r="J28" s="96" t="n">
        <v>23.89</v>
      </c>
      <c r="K28" s="97" t="n">
        <v>-2.1</v>
      </c>
      <c r="L28" s="98" t="n">
        <v>0.17</v>
      </c>
      <c r="M28" s="96"/>
      <c r="N28" s="97"/>
      <c r="O28" s="98"/>
      <c r="P28" s="55" t="str">
        <f aca="false">IF(ISBLANK(J28),"",IF(J28&gt;27,"",IF(J28&lt;=20.75,"TSM",IF(J28&lt;=21.35,"SM",IF(J28&lt;=22.1,"KSM",IF(J28&lt;=23.1,"I A",IF(J28&lt;=24.7,"II A",IF(J28&lt;=27,"III A"))))))))</f>
        <v>II A</v>
      </c>
      <c r="Q28" s="49" t="s">
        <v>366</v>
      </c>
      <c r="R28" s="5" t="s">
        <v>367</v>
      </c>
      <c r="S28" s="99"/>
    </row>
    <row r="29" customFormat="false" ht="13.95" hidden="false" customHeight="true" outlineLevel="0" collapsed="false">
      <c r="A29" s="44" t="n">
        <v>4</v>
      </c>
      <c r="B29" s="45"/>
      <c r="C29" s="46" t="s">
        <v>344</v>
      </c>
      <c r="D29" s="47" t="s">
        <v>368</v>
      </c>
      <c r="E29" s="48" t="s">
        <v>64</v>
      </c>
      <c r="F29" s="49" t="s">
        <v>120</v>
      </c>
      <c r="G29" s="49" t="s">
        <v>218</v>
      </c>
      <c r="H29" s="49" t="s">
        <v>219</v>
      </c>
      <c r="I29" s="50"/>
      <c r="J29" s="96" t="n">
        <v>24.73</v>
      </c>
      <c r="K29" s="97" t="n">
        <v>-2.1</v>
      </c>
      <c r="L29" s="98" t="n">
        <v>0.147</v>
      </c>
      <c r="M29" s="96"/>
      <c r="N29" s="97"/>
      <c r="O29" s="98"/>
      <c r="P29" s="55" t="str">
        <f aca="false">IF(ISBLANK(J29),"",IF(J29&gt;27,"",IF(J29&lt;=20.75,"TSM",IF(J29&lt;=21.35,"SM",IF(J29&lt;=22.1,"KSM",IF(J29&lt;=23.1,"I A",IF(J29&lt;=24.7,"II A",IF(J29&lt;=27,"III A"))))))))</f>
        <v>III A</v>
      </c>
      <c r="Q29" s="49" t="s">
        <v>220</v>
      </c>
      <c r="R29" s="5" t="s">
        <v>369</v>
      </c>
      <c r="S29" s="99"/>
    </row>
    <row r="30" customFormat="false" ht="13.95" hidden="false" customHeight="true" outlineLevel="0" collapsed="false">
      <c r="A30" s="44" t="n">
        <v>5</v>
      </c>
      <c r="B30" s="45"/>
      <c r="C30" s="46" t="s">
        <v>370</v>
      </c>
      <c r="D30" s="47" t="s">
        <v>371</v>
      </c>
      <c r="E30" s="48" t="s">
        <v>372</v>
      </c>
      <c r="F30" s="49" t="s">
        <v>23</v>
      </c>
      <c r="G30" s="49" t="s">
        <v>24</v>
      </c>
      <c r="H30" s="49"/>
      <c r="I30" s="50" t="s">
        <v>25</v>
      </c>
      <c r="J30" s="96" t="n">
        <v>25.38</v>
      </c>
      <c r="K30" s="97" t="n">
        <v>-2.1</v>
      </c>
      <c r="L30" s="98" t="n">
        <v>0.191</v>
      </c>
      <c r="M30" s="96"/>
      <c r="N30" s="97"/>
      <c r="O30" s="98"/>
      <c r="P30" s="55" t="str">
        <f aca="false">IF(ISBLANK(J30),"",IF(J30&gt;27,"",IF(J30&lt;=20.75,"TSM",IF(J30&lt;=21.35,"SM",IF(J30&lt;=22.1,"KSM",IF(J30&lt;=23.1,"I A",IF(J30&lt;=24.7,"II A",IF(J30&lt;=27,"III A"))))))))</f>
        <v>III A</v>
      </c>
      <c r="Q30" s="49" t="s">
        <v>373</v>
      </c>
      <c r="R30" s="5" t="s">
        <v>374</v>
      </c>
      <c r="S30" s="99"/>
    </row>
    <row r="31" customFormat="false" ht="13.95" hidden="false" customHeight="true" outlineLevel="0" collapsed="false">
      <c r="A31" s="44" t="n">
        <v>6</v>
      </c>
      <c r="B31" s="45"/>
      <c r="C31" s="46" t="s">
        <v>173</v>
      </c>
      <c r="D31" s="47" t="s">
        <v>174</v>
      </c>
      <c r="E31" s="48" t="s">
        <v>175</v>
      </c>
      <c r="F31" s="49" t="s">
        <v>176</v>
      </c>
      <c r="G31" s="49" t="s">
        <v>177</v>
      </c>
      <c r="H31" s="49"/>
      <c r="I31" s="50"/>
      <c r="J31" s="96" t="n">
        <v>25.19</v>
      </c>
      <c r="K31" s="97" t="n">
        <v>-2.1</v>
      </c>
      <c r="L31" s="98" t="n">
        <v>0.376</v>
      </c>
      <c r="M31" s="96"/>
      <c r="N31" s="97"/>
      <c r="O31" s="98"/>
      <c r="P31" s="55" t="str">
        <f aca="false">IF(ISBLANK(J31),"",IF(J31&gt;27,"",IF(J31&lt;=20.75,"TSM",IF(J31&lt;=21.35,"SM",IF(J31&lt;=22.1,"KSM",IF(J31&lt;=23.1,"I A",IF(J31&lt;=24.7,"II A",IF(J31&lt;=27,"III A"))))))))</f>
        <v>III A</v>
      </c>
      <c r="Q31" s="49" t="s">
        <v>178</v>
      </c>
      <c r="R31" s="5" t="s">
        <v>69</v>
      </c>
      <c r="S31" s="99"/>
    </row>
    <row r="32" customFormat="false" ht="3.75" hidden="false" customHeight="true" outlineLevel="0" collapsed="false"/>
    <row r="33" customFormat="false" ht="13.8" hidden="false" customHeight="false" outlineLevel="0" collapsed="false">
      <c r="B33" s="28"/>
      <c r="C33" s="29"/>
      <c r="D33" s="30" t="n">
        <v>4</v>
      </c>
      <c r="E33" s="31" t="s">
        <v>4</v>
      </c>
      <c r="F33" s="32" t="n">
        <v>5</v>
      </c>
      <c r="G33" s="33"/>
    </row>
    <row r="34" s="43" customFormat="true" ht="13.8" hidden="false" customHeight="false" outlineLevel="0" collapsed="false">
      <c r="A34" s="34" t="s">
        <v>5</v>
      </c>
      <c r="B34" s="67" t="s">
        <v>6</v>
      </c>
      <c r="C34" s="36" t="s">
        <v>7</v>
      </c>
      <c r="D34" s="37" t="s">
        <v>8</v>
      </c>
      <c r="E34" s="38" t="s">
        <v>9</v>
      </c>
      <c r="F34" s="39" t="s">
        <v>10</v>
      </c>
      <c r="G34" s="39" t="s">
        <v>144</v>
      </c>
      <c r="H34" s="39" t="s">
        <v>12</v>
      </c>
      <c r="I34" s="38" t="s">
        <v>13</v>
      </c>
      <c r="J34" s="39" t="s">
        <v>255</v>
      </c>
      <c r="K34" s="39" t="s">
        <v>15</v>
      </c>
      <c r="L34" s="39" t="s">
        <v>16</v>
      </c>
      <c r="M34" s="39" t="s">
        <v>256</v>
      </c>
      <c r="N34" s="39" t="s">
        <v>15</v>
      </c>
      <c r="O34" s="39" t="s">
        <v>16</v>
      </c>
      <c r="P34" s="40" t="s">
        <v>18</v>
      </c>
      <c r="Q34" s="41" t="s">
        <v>19</v>
      </c>
      <c r="R34" s="95"/>
    </row>
    <row r="35" customFormat="false" ht="13.95" hidden="false" customHeight="true" outlineLevel="0" collapsed="false">
      <c r="A35" s="44" t="n">
        <v>1</v>
      </c>
      <c r="B35" s="45"/>
      <c r="C35" s="46"/>
      <c r="D35" s="47"/>
      <c r="E35" s="48"/>
      <c r="F35" s="49"/>
      <c r="G35" s="49"/>
      <c r="H35" s="49"/>
      <c r="I35" s="50"/>
      <c r="J35" s="96"/>
      <c r="K35" s="97"/>
      <c r="L35" s="98"/>
      <c r="M35" s="96"/>
      <c r="N35" s="97"/>
      <c r="O35" s="98"/>
      <c r="P35" s="55"/>
      <c r="Q35" s="49"/>
      <c r="R35" s="5"/>
      <c r="S35" s="99"/>
    </row>
    <row r="36" customFormat="false" ht="13.95" hidden="false" customHeight="true" outlineLevel="0" collapsed="false">
      <c r="A36" s="44" t="n">
        <v>2</v>
      </c>
      <c r="B36" s="45"/>
      <c r="C36" s="46" t="s">
        <v>188</v>
      </c>
      <c r="D36" s="47" t="s">
        <v>189</v>
      </c>
      <c r="E36" s="48" t="s">
        <v>190</v>
      </c>
      <c r="F36" s="49" t="s">
        <v>88</v>
      </c>
      <c r="G36" s="49" t="s">
        <v>89</v>
      </c>
      <c r="H36" s="49" t="s">
        <v>90</v>
      </c>
      <c r="I36" s="50"/>
      <c r="J36" s="96" t="n">
        <v>25.1</v>
      </c>
      <c r="K36" s="97" t="n">
        <v>-1.4</v>
      </c>
      <c r="L36" s="98" t="n">
        <v>0.179</v>
      </c>
      <c r="M36" s="96"/>
      <c r="N36" s="97"/>
      <c r="O36" s="98"/>
      <c r="P36" s="55" t="str">
        <f aca="false">IF(ISBLANK(J36),"",IF(J36&gt;27,"",IF(J36&lt;=20.75,"TSM",IF(J36&lt;=21.35,"SM",IF(J36&lt;=22.1,"KSM",IF(J36&lt;=23.1,"I A",IF(J36&lt;=24.7,"II A",IF(J36&lt;=27,"III A"))))))))</f>
        <v>III A</v>
      </c>
      <c r="Q36" s="49" t="s">
        <v>192</v>
      </c>
      <c r="R36" s="5" t="s">
        <v>69</v>
      </c>
      <c r="S36" s="99"/>
    </row>
    <row r="37" customFormat="false" ht="13.95" hidden="false" customHeight="true" outlineLevel="0" collapsed="false">
      <c r="A37" s="44" t="n">
        <v>3</v>
      </c>
      <c r="B37" s="45"/>
      <c r="C37" s="46" t="s">
        <v>201</v>
      </c>
      <c r="D37" s="47" t="s">
        <v>202</v>
      </c>
      <c r="E37" s="48" t="s">
        <v>203</v>
      </c>
      <c r="F37" s="49" t="s">
        <v>58</v>
      </c>
      <c r="G37" s="49" t="s">
        <v>38</v>
      </c>
      <c r="H37" s="49"/>
      <c r="I37" s="50" t="s">
        <v>25</v>
      </c>
      <c r="J37" s="96" t="n">
        <v>24.02</v>
      </c>
      <c r="K37" s="97" t="n">
        <v>-1.4</v>
      </c>
      <c r="L37" s="98" t="n">
        <v>0.167</v>
      </c>
      <c r="M37" s="96"/>
      <c r="N37" s="97"/>
      <c r="O37" s="98"/>
      <c r="P37" s="55" t="str">
        <f aca="false">IF(ISBLANK(J37),"",IF(J37&gt;27,"",IF(J37&lt;=20.75,"TSM",IF(J37&lt;=21.35,"SM",IF(J37&lt;=22.1,"KSM",IF(J37&lt;=23.1,"I A",IF(J37&lt;=24.7,"II A",IF(J37&lt;=27,"III A"))))))))</f>
        <v>II A</v>
      </c>
      <c r="Q37" s="49" t="s">
        <v>204</v>
      </c>
      <c r="R37" s="5" t="s">
        <v>375</v>
      </c>
      <c r="S37" s="99"/>
    </row>
    <row r="38" customFormat="false" ht="13.95" hidden="false" customHeight="true" outlineLevel="0" collapsed="false">
      <c r="A38" s="44" t="n">
        <v>4</v>
      </c>
      <c r="B38" s="45"/>
      <c r="C38" s="46" t="s">
        <v>231</v>
      </c>
      <c r="D38" s="47" t="s">
        <v>232</v>
      </c>
      <c r="E38" s="48" t="s">
        <v>233</v>
      </c>
      <c r="F38" s="49" t="s">
        <v>88</v>
      </c>
      <c r="G38" s="49" t="s">
        <v>89</v>
      </c>
      <c r="H38" s="49" t="s">
        <v>234</v>
      </c>
      <c r="I38" s="50"/>
      <c r="J38" s="96" t="n">
        <v>24.03</v>
      </c>
      <c r="K38" s="97" t="n">
        <v>-1.4</v>
      </c>
      <c r="L38" s="98" t="n">
        <v>0.174</v>
      </c>
      <c r="M38" s="96"/>
      <c r="N38" s="97"/>
      <c r="O38" s="98"/>
      <c r="P38" s="55" t="str">
        <f aca="false">IF(ISBLANK(J38),"",IF(J38&gt;27,"",IF(J38&lt;=20.75,"TSM",IF(J38&lt;=21.35,"SM",IF(J38&lt;=22.1,"KSM",IF(J38&lt;=23.1,"I A",IF(J38&lt;=24.7,"II A",IF(J38&lt;=27,"III A"))))))))</f>
        <v>II A</v>
      </c>
      <c r="Q38" s="49" t="s">
        <v>235</v>
      </c>
      <c r="R38" s="5" t="s">
        <v>376</v>
      </c>
      <c r="S38" s="99"/>
    </row>
    <row r="39" customFormat="false" ht="13.95" hidden="false" customHeight="true" outlineLevel="0" collapsed="false">
      <c r="A39" s="44" t="n">
        <v>5</v>
      </c>
      <c r="B39" s="45"/>
      <c r="C39" s="46"/>
      <c r="D39" s="47"/>
      <c r="E39" s="48"/>
      <c r="F39" s="49"/>
      <c r="G39" s="49"/>
      <c r="H39" s="49"/>
      <c r="I39" s="50"/>
      <c r="J39" s="96"/>
      <c r="K39" s="97"/>
      <c r="L39" s="98"/>
      <c r="M39" s="96"/>
      <c r="N39" s="97"/>
      <c r="O39" s="98"/>
      <c r="P39" s="55"/>
      <c r="Q39" s="49"/>
      <c r="R39" s="5"/>
      <c r="S39" s="99"/>
    </row>
    <row r="40" customFormat="false" ht="13.95" hidden="false" customHeight="true" outlineLevel="0" collapsed="false">
      <c r="A40" s="44" t="n">
        <v>6</v>
      </c>
      <c r="B40" s="45"/>
      <c r="C40" s="46" t="s">
        <v>377</v>
      </c>
      <c r="D40" s="47" t="s">
        <v>378</v>
      </c>
      <c r="E40" s="48" t="s">
        <v>217</v>
      </c>
      <c r="F40" s="49" t="s">
        <v>52</v>
      </c>
      <c r="G40" s="49" t="s">
        <v>24</v>
      </c>
      <c r="H40" s="49"/>
      <c r="I40" s="50"/>
      <c r="J40" s="96" t="n">
        <v>25.98</v>
      </c>
      <c r="K40" s="97" t="n">
        <v>-1.4</v>
      </c>
      <c r="L40" s="98" t="n">
        <v>0.291</v>
      </c>
      <c r="M40" s="96"/>
      <c r="N40" s="97"/>
      <c r="O40" s="98"/>
      <c r="P40" s="55" t="str">
        <f aca="false">IF(ISBLANK(J40),"",IF(J40&gt;27,"",IF(J40&lt;=20.75,"TSM",IF(J40&lt;=21.35,"SM",IF(J40&lt;=22.1,"KSM",IF(J40&lt;=23.1,"I A",IF(J40&lt;=24.7,"II A",IF(J40&lt;=27,"III A"))))))))</f>
        <v>III A</v>
      </c>
      <c r="Q40" s="49" t="s">
        <v>128</v>
      </c>
      <c r="R40" s="5" t="s">
        <v>379</v>
      </c>
      <c r="S40" s="99"/>
    </row>
    <row r="41" customFormat="false" ht="3.75" hidden="false" customHeight="true" outlineLevel="0" collapsed="false"/>
    <row r="42" customFormat="false" ht="18" hidden="false" customHeight="true" outlineLevel="0" collapsed="false">
      <c r="C42" s="25" t="s">
        <v>327</v>
      </c>
      <c r="E42" s="26"/>
      <c r="Q42" s="27"/>
    </row>
    <row r="43" customFormat="false" ht="13.8" hidden="false" customHeight="false" outlineLevel="0" collapsed="false">
      <c r="B43" s="28"/>
      <c r="C43" s="29"/>
      <c r="D43" s="30" t="n">
        <v>5</v>
      </c>
      <c r="E43" s="31" t="s">
        <v>4</v>
      </c>
      <c r="F43" s="32" t="n">
        <v>5</v>
      </c>
      <c r="G43" s="33"/>
    </row>
    <row r="44" s="43" customFormat="true" ht="13.8" hidden="false" customHeight="false" outlineLevel="0" collapsed="false">
      <c r="A44" s="34" t="s">
        <v>5</v>
      </c>
      <c r="B44" s="67" t="s">
        <v>6</v>
      </c>
      <c r="C44" s="36" t="s">
        <v>7</v>
      </c>
      <c r="D44" s="37" t="s">
        <v>8</v>
      </c>
      <c r="E44" s="38" t="s">
        <v>9</v>
      </c>
      <c r="F44" s="39" t="s">
        <v>10</v>
      </c>
      <c r="G44" s="39" t="s">
        <v>144</v>
      </c>
      <c r="H44" s="39" t="s">
        <v>12</v>
      </c>
      <c r="I44" s="38" t="s">
        <v>13</v>
      </c>
      <c r="J44" s="39" t="s">
        <v>255</v>
      </c>
      <c r="K44" s="39" t="s">
        <v>15</v>
      </c>
      <c r="L44" s="39" t="s">
        <v>16</v>
      </c>
      <c r="M44" s="39" t="s">
        <v>256</v>
      </c>
      <c r="N44" s="39" t="s">
        <v>15</v>
      </c>
      <c r="O44" s="39" t="s">
        <v>16</v>
      </c>
      <c r="P44" s="40" t="s">
        <v>18</v>
      </c>
      <c r="Q44" s="41" t="s">
        <v>19</v>
      </c>
      <c r="R44" s="95"/>
    </row>
    <row r="45" customFormat="false" ht="13.95" hidden="false" customHeight="true" outlineLevel="0" collapsed="false">
      <c r="A45" s="44" t="n">
        <v>1</v>
      </c>
      <c r="B45" s="45"/>
      <c r="C45" s="46" t="s">
        <v>380</v>
      </c>
      <c r="D45" s="47" t="s">
        <v>381</v>
      </c>
      <c r="E45" s="48" t="s">
        <v>382</v>
      </c>
      <c r="F45" s="49" t="s">
        <v>383</v>
      </c>
      <c r="G45" s="49" t="s">
        <v>384</v>
      </c>
      <c r="H45" s="49" t="s">
        <v>385</v>
      </c>
      <c r="I45" s="50"/>
      <c r="J45" s="96" t="n">
        <v>25.42</v>
      </c>
      <c r="K45" s="97" t="n">
        <v>-2.2</v>
      </c>
      <c r="L45" s="98" t="n">
        <v>0.175</v>
      </c>
      <c r="M45" s="96"/>
      <c r="N45" s="97"/>
      <c r="O45" s="98"/>
      <c r="P45" s="55" t="str">
        <f aca="false">IF(ISBLANK(J45),"",IF(J45&gt;27,"",IF(J45&lt;=20.75,"TSM",IF(J45&lt;=21.35,"SM",IF(J45&lt;=22.1,"KSM",IF(J45&lt;=23.1,"I A",IF(J45&lt;=24.7,"II A",IF(J45&lt;=27,"III A"))))))))</f>
        <v>III A</v>
      </c>
      <c r="Q45" s="49" t="s">
        <v>386</v>
      </c>
      <c r="R45" s="5" t="s">
        <v>69</v>
      </c>
      <c r="S45" s="99"/>
    </row>
    <row r="46" customFormat="false" ht="13.95" hidden="false" customHeight="true" outlineLevel="0" collapsed="false">
      <c r="A46" s="44" t="n">
        <v>2</v>
      </c>
      <c r="B46" s="45"/>
      <c r="C46" s="46" t="s">
        <v>387</v>
      </c>
      <c r="D46" s="47" t="s">
        <v>388</v>
      </c>
      <c r="E46" s="48" t="s">
        <v>389</v>
      </c>
      <c r="F46" s="49" t="s">
        <v>390</v>
      </c>
      <c r="G46" s="49" t="s">
        <v>391</v>
      </c>
      <c r="H46" s="49" t="s">
        <v>392</v>
      </c>
      <c r="I46" s="50"/>
      <c r="J46" s="96" t="n">
        <v>23.22</v>
      </c>
      <c r="K46" s="97" t="n">
        <v>-2.2</v>
      </c>
      <c r="L46" s="98" t="n">
        <v>0.278</v>
      </c>
      <c r="M46" s="96"/>
      <c r="N46" s="97"/>
      <c r="O46" s="98"/>
      <c r="P46" s="55" t="str">
        <f aca="false">IF(ISBLANK(J46),"",IF(J46&gt;27,"",IF(J46&lt;=20.75,"TSM",IF(J46&lt;=21.35,"SM",IF(J46&lt;=22.1,"KSM",IF(J46&lt;=23.1,"I A",IF(J46&lt;=24.7,"II A",IF(J46&lt;=27,"III A"))))))))</f>
        <v>II A</v>
      </c>
      <c r="Q46" s="49" t="s">
        <v>393</v>
      </c>
      <c r="R46" s="5" t="s">
        <v>69</v>
      </c>
      <c r="S46" s="99"/>
    </row>
    <row r="47" customFormat="false" ht="13.95" hidden="false" customHeight="true" outlineLevel="0" collapsed="false">
      <c r="A47" s="44" t="n">
        <v>3</v>
      </c>
      <c r="B47" s="45"/>
      <c r="C47" s="46" t="s">
        <v>237</v>
      </c>
      <c r="D47" s="47" t="s">
        <v>238</v>
      </c>
      <c r="E47" s="48" t="s">
        <v>239</v>
      </c>
      <c r="F47" s="49" t="s">
        <v>120</v>
      </c>
      <c r="G47" s="49" t="s">
        <v>218</v>
      </c>
      <c r="H47" s="49" t="s">
        <v>219</v>
      </c>
      <c r="I47" s="50"/>
      <c r="J47" s="96" t="n">
        <v>22.83</v>
      </c>
      <c r="K47" s="97" t="n">
        <v>-2.2</v>
      </c>
      <c r="L47" s="98" t="n">
        <v>0.157</v>
      </c>
      <c r="M47" s="96"/>
      <c r="N47" s="97"/>
      <c r="O47" s="98"/>
      <c r="P47" s="55" t="str">
        <f aca="false">IF(ISBLANK(J47),"",IF(J47&gt;27,"",IF(J47&lt;=20.75,"TSM",IF(J47&lt;=21.35,"SM",IF(J47&lt;=22.1,"KSM",IF(J47&lt;=23.1,"I A",IF(J47&lt;=24.7,"II A",IF(J47&lt;=27,"III A"))))))))</f>
        <v>I A</v>
      </c>
      <c r="Q47" s="49" t="s">
        <v>220</v>
      </c>
      <c r="R47" s="5" t="s">
        <v>394</v>
      </c>
      <c r="S47" s="99"/>
    </row>
    <row r="48" customFormat="false" ht="13.95" hidden="false" customHeight="true" outlineLevel="0" collapsed="false">
      <c r="A48" s="44" t="n">
        <v>4</v>
      </c>
      <c r="B48" s="45"/>
      <c r="C48" s="46" t="s">
        <v>395</v>
      </c>
      <c r="D48" s="47" t="s">
        <v>396</v>
      </c>
      <c r="E48" s="48" t="s">
        <v>397</v>
      </c>
      <c r="F48" s="49" t="s">
        <v>45</v>
      </c>
      <c r="G48" s="49" t="s">
        <v>360</v>
      </c>
      <c r="H48" s="49"/>
      <c r="I48" s="50"/>
      <c r="J48" s="96" t="n">
        <v>24.12</v>
      </c>
      <c r="K48" s="97" t="n">
        <v>-2.2</v>
      </c>
      <c r="L48" s="98" t="n">
        <v>0.193</v>
      </c>
      <c r="M48" s="96"/>
      <c r="N48" s="97"/>
      <c r="O48" s="98"/>
      <c r="P48" s="55" t="str">
        <f aca="false">IF(ISBLANK(J48),"",IF(J48&gt;27,"",IF(J48&lt;=20.75,"TSM",IF(J48&lt;=21.35,"SM",IF(J48&lt;=22.1,"KSM",IF(J48&lt;=23.1,"I A",IF(J48&lt;=24.7,"II A",IF(J48&lt;=27,"III A"))))))))</f>
        <v>II A</v>
      </c>
      <c r="Q48" s="49" t="s">
        <v>334</v>
      </c>
      <c r="R48" s="5" t="s">
        <v>398</v>
      </c>
      <c r="S48" s="99"/>
    </row>
    <row r="49" customFormat="false" ht="13.95" hidden="false" customHeight="true" outlineLevel="0" collapsed="false">
      <c r="A49" s="44" t="n">
        <v>5</v>
      </c>
      <c r="B49" s="45"/>
      <c r="C49" s="46" t="s">
        <v>399</v>
      </c>
      <c r="D49" s="47" t="s">
        <v>338</v>
      </c>
      <c r="E49" s="48" t="s">
        <v>400</v>
      </c>
      <c r="F49" s="49" t="s">
        <v>176</v>
      </c>
      <c r="G49" s="49" t="s">
        <v>177</v>
      </c>
      <c r="H49" s="49"/>
      <c r="I49" s="50"/>
      <c r="J49" s="96" t="n">
        <v>25.08</v>
      </c>
      <c r="K49" s="97" t="n">
        <v>-2.2</v>
      </c>
      <c r="L49" s="98" t="n">
        <v>0.22</v>
      </c>
      <c r="M49" s="96"/>
      <c r="N49" s="97"/>
      <c r="O49" s="98"/>
      <c r="P49" s="55" t="str">
        <f aca="false">IF(ISBLANK(J49),"",IF(J49&gt;27,"",IF(J49&lt;=20.75,"TSM",IF(J49&lt;=21.35,"SM",IF(J49&lt;=22.1,"KSM",IF(J49&lt;=23.1,"I A",IF(J49&lt;=24.7,"II A",IF(J49&lt;=27,"III A"))))))))</f>
        <v>III A</v>
      </c>
      <c r="Q49" s="49" t="s">
        <v>178</v>
      </c>
      <c r="R49" s="5" t="s">
        <v>401</v>
      </c>
      <c r="S49" s="99"/>
    </row>
    <row r="50" customFormat="false" ht="13.95" hidden="false" customHeight="true" outlineLevel="0" collapsed="false">
      <c r="A50" s="44" t="n">
        <v>6</v>
      </c>
      <c r="B50" s="45"/>
      <c r="C50" s="46" t="s">
        <v>215</v>
      </c>
      <c r="D50" s="47" t="s">
        <v>216</v>
      </c>
      <c r="E50" s="48" t="s">
        <v>217</v>
      </c>
      <c r="F50" s="49" t="s">
        <v>120</v>
      </c>
      <c r="G50" s="49" t="s">
        <v>218</v>
      </c>
      <c r="H50" s="49" t="s">
        <v>219</v>
      </c>
      <c r="I50" s="50"/>
      <c r="J50" s="96" t="n">
        <v>25.23</v>
      </c>
      <c r="K50" s="97" t="n">
        <v>-2.2</v>
      </c>
      <c r="L50" s="98" t="n">
        <v>0.265</v>
      </c>
      <c r="M50" s="96"/>
      <c r="N50" s="97"/>
      <c r="O50" s="98"/>
      <c r="P50" s="55" t="str">
        <f aca="false">IF(ISBLANK(J50),"",IF(J50&gt;27,"",IF(J50&lt;=20.75,"TSM",IF(J50&lt;=21.35,"SM",IF(J50&lt;=22.1,"KSM",IF(J50&lt;=23.1,"I A",IF(J50&lt;=24.7,"II A",IF(J50&lt;=27,"III A"))))))))</f>
        <v>III A</v>
      </c>
      <c r="Q50" s="49" t="s">
        <v>220</v>
      </c>
      <c r="R50" s="5" t="s">
        <v>402</v>
      </c>
      <c r="S50" s="99"/>
    </row>
  </sheetData>
  <printOptions headings="false" gridLines="false" gridLinesSet="true" horizontalCentered="true" verticalCentered="false"/>
  <pageMargins left="0.196527777777778" right="0.196527777777778" top="0.537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S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36" activeCellId="0" sqref="I36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true" outlineLevel="0" max="2" min="2" style="1" width="5.44"/>
    <col collapsed="false" customWidth="true" hidden="false" outlineLevel="0" max="3" min="3" style="2" width="9.44"/>
    <col collapsed="false" customWidth="true" hidden="false" outlineLevel="0" max="4" min="4" style="3" width="12.66"/>
    <col collapsed="false" customWidth="true" hidden="false" outlineLevel="0" max="5" min="5" style="4" width="9.33"/>
    <col collapsed="false" customWidth="true" hidden="false" outlineLevel="0" max="6" min="6" style="3" width="12.33"/>
    <col collapsed="false" customWidth="true" hidden="false" outlineLevel="0" max="7" min="7" style="3" width="11.33"/>
    <col collapsed="false" customWidth="true" hidden="false" outlineLevel="0" max="8" min="8" style="3" width="10.33"/>
    <col collapsed="false" customWidth="true" hidden="false" outlineLevel="0" max="9" min="9" style="5" width="5.44"/>
    <col collapsed="false" customWidth="true" hidden="false" outlineLevel="0" max="10" min="10" style="6" width="8.33"/>
    <col collapsed="false" customWidth="true" hidden="false" outlineLevel="0" max="11" min="11" style="6" width="3.99"/>
    <col collapsed="false" customWidth="true" hidden="false" outlineLevel="0" max="12" min="12" style="6" width="5.44"/>
    <col collapsed="false" customWidth="true" hidden="false" outlineLevel="0" max="13" min="13" style="6" width="6.01"/>
    <col collapsed="false" customWidth="true" hidden="false" outlineLevel="0" max="14" min="14" style="6" width="3.99"/>
    <col collapsed="false" customWidth="true" hidden="false" outlineLevel="0" max="15" min="15" style="6" width="4.66"/>
    <col collapsed="false" customWidth="true" hidden="false" outlineLevel="0" max="16" min="16" style="5" width="4.44"/>
    <col collapsed="false" customWidth="true" hidden="false" outlineLevel="0" max="17" min="17" style="3" width="25.11"/>
    <col collapsed="false" customWidth="true" hidden="true" outlineLevel="0" max="18" min="18" style="90" width="5.1"/>
    <col collapsed="false" customWidth="true" hidden="false" outlineLevel="0" max="19" min="19" style="3" width="3.66"/>
    <col collapsed="false" customWidth="true" hidden="false" outlineLevel="0" max="20" min="20" style="3" width="3.33"/>
    <col collapsed="false" customWidth="true" hidden="false" outlineLevel="0" max="1025" min="21" style="3" width="9.11"/>
  </cols>
  <sheetData>
    <row r="1" s="11" customFormat="true" ht="18.75" hidden="false" customHeight="true" outlineLevel="0" collapsed="false">
      <c r="A1" s="91" t="s">
        <v>0</v>
      </c>
      <c r="B1" s="9"/>
      <c r="C1" s="10"/>
      <c r="E1" s="12"/>
      <c r="I1" s="5"/>
      <c r="J1" s="13"/>
      <c r="K1" s="13"/>
      <c r="L1" s="13"/>
      <c r="M1" s="13"/>
      <c r="N1" s="13"/>
      <c r="O1" s="13"/>
      <c r="P1" s="5"/>
      <c r="R1" s="92"/>
    </row>
    <row r="2" s="17" customFormat="true" ht="13.5" hidden="false" customHeight="true" outlineLevel="0" collapsed="false">
      <c r="A2" s="93"/>
      <c r="B2" s="15"/>
      <c r="C2" s="16"/>
      <c r="E2" s="18"/>
      <c r="I2" s="19"/>
      <c r="J2" s="20"/>
      <c r="K2" s="20"/>
      <c r="L2" s="20"/>
      <c r="M2" s="20"/>
      <c r="N2" s="20"/>
      <c r="O2" s="20"/>
      <c r="P2" s="19"/>
      <c r="Q2" s="21" t="s">
        <v>1</v>
      </c>
      <c r="R2" s="94"/>
    </row>
    <row r="3" customFormat="false" ht="15" hidden="false" customHeight="true" outlineLevel="0" collapsed="false">
      <c r="A3" s="23"/>
      <c r="B3" s="23"/>
      <c r="Q3" s="24" t="s">
        <v>253</v>
      </c>
    </row>
    <row r="4" customFormat="false" ht="15.75" hidden="false" customHeight="true" outlineLevel="0" collapsed="false">
      <c r="C4" s="25" t="s">
        <v>327</v>
      </c>
      <c r="E4" s="26"/>
      <c r="Q4" s="27"/>
    </row>
    <row r="5" customFormat="false" ht="3.75" hidden="false" customHeight="true" outlineLevel="0" collapsed="false"/>
    <row r="6" customFormat="false" ht="13.8" hidden="false" customHeight="false" outlineLevel="0" collapsed="false">
      <c r="B6" s="28"/>
      <c r="C6" s="29"/>
      <c r="D6" s="30"/>
      <c r="E6" s="31" t="s">
        <v>17</v>
      </c>
      <c r="F6" s="32"/>
      <c r="G6" s="33"/>
    </row>
    <row r="7" s="43" customFormat="true" ht="13.8" hidden="false" customHeight="false" outlineLevel="0" collapsed="false">
      <c r="A7" s="34" t="s">
        <v>142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9" t="s">
        <v>255</v>
      </c>
      <c r="K7" s="39" t="s">
        <v>15</v>
      </c>
      <c r="L7" s="39" t="s">
        <v>16</v>
      </c>
      <c r="M7" s="39" t="s">
        <v>256</v>
      </c>
      <c r="N7" s="39" t="s">
        <v>15</v>
      </c>
      <c r="O7" s="39" t="s">
        <v>16</v>
      </c>
      <c r="P7" s="40" t="s">
        <v>18</v>
      </c>
      <c r="Q7" s="41" t="s">
        <v>19</v>
      </c>
      <c r="R7" s="95"/>
    </row>
    <row r="8" customFormat="false" ht="13.95" hidden="false" customHeight="true" outlineLevel="0" collapsed="false">
      <c r="A8" s="44" t="n">
        <v>1</v>
      </c>
      <c r="B8" s="45"/>
      <c r="C8" s="46" t="s">
        <v>237</v>
      </c>
      <c r="D8" s="47" t="s">
        <v>238</v>
      </c>
      <c r="E8" s="48" t="s">
        <v>239</v>
      </c>
      <c r="F8" s="49" t="s">
        <v>120</v>
      </c>
      <c r="G8" s="49" t="s">
        <v>218</v>
      </c>
      <c r="H8" s="49" t="s">
        <v>219</v>
      </c>
      <c r="I8" s="50" t="n">
        <v>18</v>
      </c>
      <c r="J8" s="100" t="n">
        <v>22.83</v>
      </c>
      <c r="K8" s="97" t="n">
        <v>-2.2</v>
      </c>
      <c r="L8" s="98" t="n">
        <v>0.157</v>
      </c>
      <c r="M8" s="96" t="n">
        <v>22.66</v>
      </c>
      <c r="N8" s="97" t="n">
        <v>2</v>
      </c>
      <c r="O8" s="98" t="n">
        <v>0.178</v>
      </c>
      <c r="P8" s="55" t="str">
        <f aca="false">IF(ISBLANK(J8),"",IF(J8&gt;27,"",IF(J8&lt;=20.75,"TSM",IF(J8&lt;=21.35,"SM",IF(J8&lt;=22.1,"KSM",IF(J8&lt;=23.1,"I A",IF(J8&lt;=24.7,"II A",IF(J8&lt;=27,"III A"))))))))</f>
        <v>I A</v>
      </c>
      <c r="Q8" s="49" t="s">
        <v>220</v>
      </c>
      <c r="R8" s="5" t="s">
        <v>394</v>
      </c>
      <c r="S8" s="99"/>
    </row>
    <row r="9" customFormat="false" ht="13.95" hidden="false" customHeight="true" outlineLevel="0" collapsed="false">
      <c r="A9" s="44" t="n">
        <v>2</v>
      </c>
      <c r="B9" s="45"/>
      <c r="C9" s="46" t="s">
        <v>387</v>
      </c>
      <c r="D9" s="47" t="s">
        <v>388</v>
      </c>
      <c r="E9" s="48" t="s">
        <v>389</v>
      </c>
      <c r="F9" s="49" t="s">
        <v>390</v>
      </c>
      <c r="G9" s="49" t="s">
        <v>391</v>
      </c>
      <c r="H9" s="49" t="s">
        <v>392</v>
      </c>
      <c r="I9" s="50" t="n">
        <v>14</v>
      </c>
      <c r="J9" s="100" t="n">
        <v>23.22</v>
      </c>
      <c r="K9" s="97" t="n">
        <v>-2.2</v>
      </c>
      <c r="L9" s="98" t="n">
        <v>0.278</v>
      </c>
      <c r="M9" s="96" t="n">
        <v>23.02</v>
      </c>
      <c r="N9" s="97" t="n">
        <v>2</v>
      </c>
      <c r="O9" s="98" t="n">
        <v>0.201</v>
      </c>
      <c r="P9" s="55" t="s">
        <v>403</v>
      </c>
      <c r="Q9" s="49" t="s">
        <v>393</v>
      </c>
      <c r="R9" s="5" t="s">
        <v>69</v>
      </c>
      <c r="S9" s="99"/>
    </row>
    <row r="10" customFormat="false" ht="13.95" hidden="false" customHeight="true" outlineLevel="0" collapsed="false">
      <c r="A10" s="44" t="n">
        <v>3</v>
      </c>
      <c r="B10" s="45"/>
      <c r="C10" s="46" t="s">
        <v>362</v>
      </c>
      <c r="D10" s="47" t="s">
        <v>363</v>
      </c>
      <c r="E10" s="48" t="s">
        <v>364</v>
      </c>
      <c r="F10" s="49" t="s">
        <v>365</v>
      </c>
      <c r="G10" s="49"/>
      <c r="H10" s="49"/>
      <c r="I10" s="50" t="n">
        <v>11</v>
      </c>
      <c r="J10" s="100" t="n">
        <v>23.89</v>
      </c>
      <c r="K10" s="97" t="n">
        <v>-2.1</v>
      </c>
      <c r="L10" s="98" t="n">
        <v>0.17</v>
      </c>
      <c r="M10" s="96" t="n">
        <v>23.6</v>
      </c>
      <c r="N10" s="97" t="n">
        <v>2</v>
      </c>
      <c r="O10" s="98" t="n">
        <v>0.153</v>
      </c>
      <c r="P10" s="55" t="str">
        <f aca="false">IF(ISBLANK(J10),"",IF(J10&gt;27,"",IF(J10&lt;=20.75,"TSM",IF(J10&lt;=21.35,"SM",IF(J10&lt;=22.1,"KSM",IF(J10&lt;=23.1,"I A",IF(J10&lt;=24.7,"II A",IF(J10&lt;=27,"III A"))))))))</f>
        <v>II A</v>
      </c>
      <c r="Q10" s="49" t="s">
        <v>366</v>
      </c>
      <c r="R10" s="5" t="s">
        <v>367</v>
      </c>
      <c r="S10" s="99"/>
    </row>
    <row r="11" customFormat="false" ht="13.95" hidden="false" customHeight="true" outlineLevel="0" collapsed="false">
      <c r="A11" s="44" t="n">
        <v>4</v>
      </c>
      <c r="B11" s="45"/>
      <c r="C11" s="46" t="s">
        <v>201</v>
      </c>
      <c r="D11" s="47" t="s">
        <v>202</v>
      </c>
      <c r="E11" s="48" t="s">
        <v>203</v>
      </c>
      <c r="F11" s="49" t="s">
        <v>58</v>
      </c>
      <c r="G11" s="49" t="s">
        <v>38</v>
      </c>
      <c r="H11" s="49"/>
      <c r="I11" s="50" t="s">
        <v>25</v>
      </c>
      <c r="J11" s="100" t="n">
        <v>24.02</v>
      </c>
      <c r="K11" s="97" t="n">
        <v>-1.4</v>
      </c>
      <c r="L11" s="98" t="n">
        <v>0.167</v>
      </c>
      <c r="M11" s="96" t="n">
        <v>23.89</v>
      </c>
      <c r="N11" s="97" t="n">
        <v>2</v>
      </c>
      <c r="O11" s="98" t="n">
        <v>0.151</v>
      </c>
      <c r="P11" s="55" t="str">
        <f aca="false">IF(ISBLANK(J11),"",IF(J11&gt;27,"",IF(J11&lt;=20.75,"TSM",IF(J11&lt;=21.35,"SM",IF(J11&lt;=22.1,"KSM",IF(J11&lt;=23.1,"I A",IF(J11&lt;=24.7,"II A",IF(J11&lt;=27,"III A"))))))))</f>
        <v>II A</v>
      </c>
      <c r="Q11" s="49" t="s">
        <v>204</v>
      </c>
      <c r="R11" s="5" t="s">
        <v>375</v>
      </c>
      <c r="S11" s="99"/>
    </row>
    <row r="12" customFormat="false" ht="13.95" hidden="false" customHeight="true" outlineLevel="0" collapsed="false">
      <c r="A12" s="44" t="n">
        <v>5</v>
      </c>
      <c r="B12" s="45"/>
      <c r="C12" s="46" t="s">
        <v>231</v>
      </c>
      <c r="D12" s="47" t="s">
        <v>232</v>
      </c>
      <c r="E12" s="48" t="s">
        <v>233</v>
      </c>
      <c r="F12" s="49" t="s">
        <v>88</v>
      </c>
      <c r="G12" s="49" t="s">
        <v>89</v>
      </c>
      <c r="H12" s="49" t="s">
        <v>234</v>
      </c>
      <c r="I12" s="50" t="n">
        <v>9</v>
      </c>
      <c r="J12" s="100" t="n">
        <v>24.03</v>
      </c>
      <c r="K12" s="97" t="n">
        <v>-1.4</v>
      </c>
      <c r="L12" s="98" t="n">
        <v>0.174</v>
      </c>
      <c r="M12" s="96" t="n">
        <v>23.89</v>
      </c>
      <c r="N12" s="97" t="n">
        <v>2</v>
      </c>
      <c r="O12" s="98" t="n">
        <v>0.154</v>
      </c>
      <c r="P12" s="55" t="str">
        <f aca="false">IF(ISBLANK(J12),"",IF(J12&gt;27,"",IF(J12&lt;=20.75,"TSM",IF(J12&lt;=21.35,"SM",IF(J12&lt;=22.1,"KSM",IF(J12&lt;=23.1,"I A",IF(J12&lt;=24.7,"II A",IF(J12&lt;=27,"III A"))))))))</f>
        <v>II A</v>
      </c>
      <c r="Q12" s="49" t="s">
        <v>235</v>
      </c>
      <c r="R12" s="5" t="s">
        <v>376</v>
      </c>
      <c r="S12" s="99"/>
    </row>
    <row r="13" customFormat="false" ht="13.95" hidden="false" customHeight="true" outlineLevel="0" collapsed="false">
      <c r="A13" s="44"/>
      <c r="B13" s="45"/>
      <c r="C13" s="46" t="s">
        <v>395</v>
      </c>
      <c r="D13" s="47" t="s">
        <v>396</v>
      </c>
      <c r="E13" s="48" t="s">
        <v>397</v>
      </c>
      <c r="F13" s="49" t="s">
        <v>45</v>
      </c>
      <c r="G13" s="49" t="s">
        <v>360</v>
      </c>
      <c r="H13" s="49"/>
      <c r="I13" s="50" t="n">
        <v>8</v>
      </c>
      <c r="J13" s="96" t="n">
        <v>24.12</v>
      </c>
      <c r="K13" s="97" t="n">
        <v>-2.2</v>
      </c>
      <c r="L13" s="98" t="n">
        <v>0.193</v>
      </c>
      <c r="M13" s="100" t="s">
        <v>277</v>
      </c>
      <c r="N13" s="97"/>
      <c r="O13" s="98"/>
      <c r="P13" s="55" t="str">
        <f aca="false">IF(ISBLANK(J13),"",IF(J13&gt;27,"",IF(J13&lt;=20.75,"TSM",IF(J13&lt;=21.35,"SM",IF(J13&lt;=22.1,"KSM",IF(J13&lt;=23.1,"I A",IF(J13&lt;=24.7,"II A",IF(J13&lt;=27,"III A"))))))))</f>
        <v>II A</v>
      </c>
      <c r="Q13" s="49" t="s">
        <v>334</v>
      </c>
      <c r="R13" s="5" t="s">
        <v>398</v>
      </c>
      <c r="S13" s="99"/>
    </row>
    <row r="14" s="43" customFormat="true" ht="13.8" hidden="false" customHeight="false" outlineLevel="0" collapsed="false">
      <c r="A14" s="34" t="s">
        <v>142</v>
      </c>
      <c r="B14" s="67" t="s">
        <v>6</v>
      </c>
      <c r="C14" s="36" t="s">
        <v>7</v>
      </c>
      <c r="D14" s="37" t="s">
        <v>8</v>
      </c>
      <c r="E14" s="38" t="s">
        <v>9</v>
      </c>
      <c r="F14" s="39" t="s">
        <v>10</v>
      </c>
      <c r="G14" s="39" t="s">
        <v>144</v>
      </c>
      <c r="H14" s="39" t="s">
        <v>12</v>
      </c>
      <c r="I14" s="38" t="s">
        <v>13</v>
      </c>
      <c r="J14" s="39" t="s">
        <v>255</v>
      </c>
      <c r="K14" s="39" t="s">
        <v>15</v>
      </c>
      <c r="L14" s="39" t="s">
        <v>16</v>
      </c>
      <c r="M14" s="39" t="s">
        <v>256</v>
      </c>
      <c r="N14" s="39" t="s">
        <v>15</v>
      </c>
      <c r="O14" s="39" t="s">
        <v>16</v>
      </c>
      <c r="P14" s="40" t="s">
        <v>18</v>
      </c>
      <c r="Q14" s="41" t="s">
        <v>19</v>
      </c>
      <c r="R14" s="95"/>
    </row>
    <row r="15" customFormat="false" ht="13.95" hidden="false" customHeight="true" outlineLevel="0" collapsed="false">
      <c r="A15" s="44" t="n">
        <v>7</v>
      </c>
      <c r="B15" s="45"/>
      <c r="C15" s="46" t="s">
        <v>337</v>
      </c>
      <c r="D15" s="47" t="s">
        <v>338</v>
      </c>
      <c r="E15" s="48" t="s">
        <v>339</v>
      </c>
      <c r="F15" s="49" t="s">
        <v>340</v>
      </c>
      <c r="G15" s="49" t="s">
        <v>89</v>
      </c>
      <c r="H15" s="49" t="s">
        <v>341</v>
      </c>
      <c r="I15" s="50" t="s">
        <v>25</v>
      </c>
      <c r="J15" s="96" t="n">
        <v>24.3</v>
      </c>
      <c r="K15" s="97" t="n">
        <v>-1.7</v>
      </c>
      <c r="L15" s="98" t="n">
        <v>0.169</v>
      </c>
      <c r="M15" s="96"/>
      <c r="N15" s="97"/>
      <c r="O15" s="98"/>
      <c r="P15" s="55" t="str">
        <f aca="false">IF(ISBLANK(J15),"",IF(J15&gt;27,"",IF(J15&lt;=20.75,"TSM",IF(J15&lt;=21.35,"SM",IF(J15&lt;=22.1,"KSM",IF(J15&lt;=23.1,"I A",IF(J15&lt;=24.7,"II A",IF(J15&lt;=27,"III A"))))))))</f>
        <v>II A</v>
      </c>
      <c r="Q15" s="49" t="s">
        <v>342</v>
      </c>
      <c r="R15" s="5" t="s">
        <v>343</v>
      </c>
      <c r="S15" s="99"/>
    </row>
    <row r="16" customFormat="false" ht="13.95" hidden="false" customHeight="true" outlineLevel="0" collapsed="false">
      <c r="A16" s="44" t="n">
        <v>8</v>
      </c>
      <c r="B16" s="45"/>
      <c r="C16" s="46" t="s">
        <v>357</v>
      </c>
      <c r="D16" s="47" t="s">
        <v>358</v>
      </c>
      <c r="E16" s="48" t="s">
        <v>359</v>
      </c>
      <c r="F16" s="49" t="s">
        <v>23</v>
      </c>
      <c r="G16" s="49" t="s">
        <v>360</v>
      </c>
      <c r="H16" s="49" t="s">
        <v>46</v>
      </c>
      <c r="I16" s="50" t="s">
        <v>25</v>
      </c>
      <c r="J16" s="96" t="n">
        <v>24.35</v>
      </c>
      <c r="K16" s="97" t="n">
        <v>-2.1</v>
      </c>
      <c r="L16" s="98" t="n">
        <v>0.221</v>
      </c>
      <c r="M16" s="96"/>
      <c r="N16" s="97"/>
      <c r="O16" s="98"/>
      <c r="P16" s="55" t="str">
        <f aca="false">IF(ISBLANK(J16),"",IF(J16&gt;27,"",IF(J16&lt;=20.75,"TSM",IF(J16&lt;=21.35,"SM",IF(J16&lt;=22.1,"KSM",IF(J16&lt;=23.1,"I A",IF(J16&lt;=24.7,"II A",IF(J16&lt;=27,"III A"))))))))</f>
        <v>II A</v>
      </c>
      <c r="Q16" s="49" t="s">
        <v>47</v>
      </c>
      <c r="R16" s="5" t="s">
        <v>361</v>
      </c>
      <c r="S16" s="99"/>
    </row>
    <row r="17" customFormat="false" ht="13.95" hidden="false" customHeight="true" outlineLevel="0" collapsed="false">
      <c r="A17" s="44" t="n">
        <v>9</v>
      </c>
      <c r="B17" s="45"/>
      <c r="C17" s="46" t="s">
        <v>241</v>
      </c>
      <c r="D17" s="47" t="s">
        <v>242</v>
      </c>
      <c r="E17" s="48" t="s">
        <v>243</v>
      </c>
      <c r="F17" s="49" t="s">
        <v>88</v>
      </c>
      <c r="G17" s="49" t="s">
        <v>89</v>
      </c>
      <c r="H17" s="49" t="s">
        <v>90</v>
      </c>
      <c r="I17" s="50" t="n">
        <v>7</v>
      </c>
      <c r="J17" s="96" t="n">
        <v>24.7</v>
      </c>
      <c r="K17" s="97" t="n">
        <v>-0.6</v>
      </c>
      <c r="L17" s="98" t="n">
        <v>0.227</v>
      </c>
      <c r="M17" s="96"/>
      <c r="N17" s="97"/>
      <c r="O17" s="98"/>
      <c r="P17" s="55" t="str">
        <f aca="false">IF(ISBLANK(J17),"",IF(J17&gt;27,"",IF(J17&lt;=20.75,"TSM",IF(J17&lt;=21.35,"SM",IF(J17&lt;=22.1,"KSM",IF(J17&lt;=23.1,"I A",IF(J17&lt;=24.7,"II A",IF(J17&lt;=27,"III A"))))))))</f>
        <v>II A</v>
      </c>
      <c r="Q17" s="49" t="s">
        <v>192</v>
      </c>
      <c r="R17" s="5" t="s">
        <v>69</v>
      </c>
      <c r="S17" s="99"/>
    </row>
    <row r="18" customFormat="false" ht="13.95" hidden="false" customHeight="true" outlineLevel="0" collapsed="false">
      <c r="A18" s="44" t="n">
        <v>10</v>
      </c>
      <c r="B18" s="45"/>
      <c r="C18" s="46" t="s">
        <v>249</v>
      </c>
      <c r="D18" s="47" t="s">
        <v>333</v>
      </c>
      <c r="E18" s="48" t="s">
        <v>291</v>
      </c>
      <c r="F18" s="49" t="s">
        <v>52</v>
      </c>
      <c r="G18" s="49" t="s">
        <v>24</v>
      </c>
      <c r="H18" s="49"/>
      <c r="I18" s="50" t="n">
        <v>5</v>
      </c>
      <c r="J18" s="96" t="n">
        <v>24.73</v>
      </c>
      <c r="K18" s="97" t="n">
        <v>-1.7</v>
      </c>
      <c r="L18" s="98" t="n">
        <v>0.134</v>
      </c>
      <c r="M18" s="96"/>
      <c r="N18" s="97"/>
      <c r="O18" s="98"/>
      <c r="P18" s="55" t="str">
        <f aca="false">IF(ISBLANK(J18),"",IF(J18&gt;27,"",IF(J18&lt;=20.75,"TSM",IF(J18&lt;=21.35,"SM",IF(J18&lt;=22.1,"KSM",IF(J18&lt;=23.1,"I A",IF(J18&lt;=24.7,"II A",IF(J18&lt;=27,"III A"))))))))</f>
        <v>III A</v>
      </c>
      <c r="Q18" s="49" t="s">
        <v>334</v>
      </c>
      <c r="R18" s="5" t="s">
        <v>335</v>
      </c>
      <c r="S18" s="99"/>
    </row>
    <row r="19" customFormat="false" ht="13.95" hidden="false" customHeight="true" outlineLevel="0" collapsed="false">
      <c r="A19" s="44" t="n">
        <v>10</v>
      </c>
      <c r="B19" s="45"/>
      <c r="C19" s="46" t="s">
        <v>348</v>
      </c>
      <c r="D19" s="47" t="s">
        <v>349</v>
      </c>
      <c r="E19" s="48" t="s">
        <v>350</v>
      </c>
      <c r="F19" s="49" t="s">
        <v>263</v>
      </c>
      <c r="G19" s="49" t="s">
        <v>264</v>
      </c>
      <c r="H19" s="49" t="s">
        <v>265</v>
      </c>
      <c r="I19" s="50" t="n">
        <v>5</v>
      </c>
      <c r="J19" s="96" t="n">
        <v>24.73</v>
      </c>
      <c r="K19" s="97" t="n">
        <v>-0.6</v>
      </c>
      <c r="L19" s="98" t="n">
        <v>0.192</v>
      </c>
      <c r="M19" s="96"/>
      <c r="N19" s="97"/>
      <c r="O19" s="98"/>
      <c r="P19" s="55" t="str">
        <f aca="false">IF(ISBLANK(J19),"",IF(J19&gt;27,"",IF(J19&lt;=20.75,"TSM",IF(J19&lt;=21.35,"SM",IF(J19&lt;=22.1,"KSM",IF(J19&lt;=23.1,"I A",IF(J19&lt;=24.7,"II A",IF(J19&lt;=27,"III A"))))))))</f>
        <v>III A</v>
      </c>
      <c r="Q19" s="49" t="s">
        <v>266</v>
      </c>
      <c r="R19" s="5" t="s">
        <v>351</v>
      </c>
      <c r="S19" s="99"/>
    </row>
    <row r="20" customFormat="false" ht="13.95" hidden="false" customHeight="true" outlineLevel="0" collapsed="false">
      <c r="A20" s="44" t="n">
        <v>10</v>
      </c>
      <c r="B20" s="45"/>
      <c r="C20" s="46" t="s">
        <v>344</v>
      </c>
      <c r="D20" s="47" t="s">
        <v>368</v>
      </c>
      <c r="E20" s="48" t="s">
        <v>64</v>
      </c>
      <c r="F20" s="49" t="s">
        <v>120</v>
      </c>
      <c r="G20" s="49" t="s">
        <v>218</v>
      </c>
      <c r="H20" s="49" t="s">
        <v>219</v>
      </c>
      <c r="I20" s="50" t="n">
        <v>5</v>
      </c>
      <c r="J20" s="96" t="n">
        <v>24.73</v>
      </c>
      <c r="K20" s="97" t="n">
        <v>-2.1</v>
      </c>
      <c r="L20" s="98" t="n">
        <v>0.147</v>
      </c>
      <c r="M20" s="96"/>
      <c r="N20" s="97"/>
      <c r="O20" s="98"/>
      <c r="P20" s="55" t="str">
        <f aca="false">IF(ISBLANK(J20),"",IF(J20&gt;27,"",IF(J20&lt;=20.75,"TSM",IF(J20&lt;=21.35,"SM",IF(J20&lt;=22.1,"KSM",IF(J20&lt;=23.1,"I A",IF(J20&lt;=24.7,"II A",IF(J20&lt;=27,"III A"))))))))</f>
        <v>III A</v>
      </c>
      <c r="Q20" s="49" t="s">
        <v>220</v>
      </c>
      <c r="R20" s="5" t="s">
        <v>369</v>
      </c>
      <c r="S20" s="99"/>
    </row>
    <row r="21" customFormat="false" ht="13.95" hidden="false" customHeight="true" outlineLevel="0" collapsed="false">
      <c r="A21" s="44" t="n">
        <v>13</v>
      </c>
      <c r="B21" s="45"/>
      <c r="C21" s="46" t="s">
        <v>353</v>
      </c>
      <c r="D21" s="47" t="s">
        <v>354</v>
      </c>
      <c r="E21" s="48" t="s">
        <v>355</v>
      </c>
      <c r="F21" s="49" t="s">
        <v>52</v>
      </c>
      <c r="G21" s="49" t="s">
        <v>24</v>
      </c>
      <c r="H21" s="49"/>
      <c r="I21" s="50" t="n">
        <v>3</v>
      </c>
      <c r="J21" s="96" t="n">
        <v>24.91</v>
      </c>
      <c r="K21" s="97" t="n">
        <v>-0.6</v>
      </c>
      <c r="L21" s="98" t="n">
        <v>0.146</v>
      </c>
      <c r="M21" s="96"/>
      <c r="N21" s="97"/>
      <c r="O21" s="98"/>
      <c r="P21" s="55" t="str">
        <f aca="false">IF(ISBLANK(J21),"",IF(J21&gt;27,"",IF(J21&lt;=20.75,"TSM",IF(J21&lt;=21.35,"SM",IF(J21&lt;=22.1,"KSM",IF(J21&lt;=23.1,"I A",IF(J21&lt;=24.7,"II A",IF(J21&lt;=27,"III A"))))))))</f>
        <v>III A</v>
      </c>
      <c r="Q21" s="49" t="s">
        <v>334</v>
      </c>
      <c r="R21" s="5" t="s">
        <v>356</v>
      </c>
      <c r="S21" s="99"/>
    </row>
    <row r="22" customFormat="false" ht="13.95" hidden="false" customHeight="true" outlineLevel="0" collapsed="false">
      <c r="A22" s="44" t="n">
        <v>14</v>
      </c>
      <c r="B22" s="45"/>
      <c r="C22" s="46" t="s">
        <v>399</v>
      </c>
      <c r="D22" s="47" t="s">
        <v>338</v>
      </c>
      <c r="E22" s="48" t="s">
        <v>400</v>
      </c>
      <c r="F22" s="49" t="s">
        <v>176</v>
      </c>
      <c r="G22" s="49" t="s">
        <v>177</v>
      </c>
      <c r="H22" s="49"/>
      <c r="I22" s="50" t="n">
        <v>2</v>
      </c>
      <c r="J22" s="96" t="n">
        <v>25.08</v>
      </c>
      <c r="K22" s="97" t="n">
        <v>-2.2</v>
      </c>
      <c r="L22" s="98" t="n">
        <v>0.22</v>
      </c>
      <c r="M22" s="96"/>
      <c r="N22" s="97"/>
      <c r="O22" s="98"/>
      <c r="P22" s="55" t="str">
        <f aca="false">IF(ISBLANK(J22),"",IF(J22&gt;27,"",IF(J22&lt;=20.75,"TSM",IF(J22&lt;=21.35,"SM",IF(J22&lt;=22.1,"KSM",IF(J22&lt;=23.1,"I A",IF(J22&lt;=24.7,"II A",IF(J22&lt;=27,"III A"))))))))</f>
        <v>III A</v>
      </c>
      <c r="Q22" s="49" t="s">
        <v>178</v>
      </c>
      <c r="R22" s="5" t="s">
        <v>401</v>
      </c>
      <c r="S22" s="99"/>
    </row>
    <row r="23" customFormat="false" ht="13.95" hidden="false" customHeight="true" outlineLevel="0" collapsed="false">
      <c r="A23" s="44" t="n">
        <v>15</v>
      </c>
      <c r="B23" s="45"/>
      <c r="C23" s="46" t="s">
        <v>188</v>
      </c>
      <c r="D23" s="47" t="s">
        <v>189</v>
      </c>
      <c r="E23" s="48" t="s">
        <v>190</v>
      </c>
      <c r="F23" s="49" t="s">
        <v>88</v>
      </c>
      <c r="G23" s="49" t="s">
        <v>89</v>
      </c>
      <c r="H23" s="49" t="s">
        <v>90</v>
      </c>
      <c r="I23" s="50" t="n">
        <v>1</v>
      </c>
      <c r="J23" s="96" t="n">
        <v>25.1</v>
      </c>
      <c r="K23" s="97" t="n">
        <v>-1.4</v>
      </c>
      <c r="L23" s="98" t="n">
        <v>0.179</v>
      </c>
      <c r="M23" s="96"/>
      <c r="N23" s="97"/>
      <c r="O23" s="98"/>
      <c r="P23" s="55" t="str">
        <f aca="false">IF(ISBLANK(J23),"",IF(J23&gt;27,"",IF(J23&lt;=20.75,"TSM",IF(J23&lt;=21.35,"SM",IF(J23&lt;=22.1,"KSM",IF(J23&lt;=23.1,"I A",IF(J23&lt;=24.7,"II A",IF(J23&lt;=27,"III A"))))))))</f>
        <v>III A</v>
      </c>
      <c r="Q23" s="49" t="s">
        <v>192</v>
      </c>
      <c r="R23" s="5" t="s">
        <v>69</v>
      </c>
      <c r="S23" s="99"/>
    </row>
    <row r="24" customFormat="false" ht="13.95" hidden="false" customHeight="true" outlineLevel="0" collapsed="false">
      <c r="A24" s="44" t="n">
        <v>16</v>
      </c>
      <c r="B24" s="45"/>
      <c r="C24" s="46" t="s">
        <v>173</v>
      </c>
      <c r="D24" s="47" t="s">
        <v>174</v>
      </c>
      <c r="E24" s="48" t="s">
        <v>175</v>
      </c>
      <c r="F24" s="49" t="s">
        <v>176</v>
      </c>
      <c r="G24" s="49" t="s">
        <v>177</v>
      </c>
      <c r="H24" s="49"/>
      <c r="I24" s="50"/>
      <c r="J24" s="96" t="n">
        <v>25.19</v>
      </c>
      <c r="K24" s="97" t="n">
        <v>-2.1</v>
      </c>
      <c r="L24" s="98" t="n">
        <v>0.376</v>
      </c>
      <c r="M24" s="96"/>
      <c r="N24" s="97"/>
      <c r="O24" s="98"/>
      <c r="P24" s="55" t="str">
        <f aca="false">IF(ISBLANK(J24),"",IF(J24&gt;27,"",IF(J24&lt;=20.75,"TSM",IF(J24&lt;=21.35,"SM",IF(J24&lt;=22.1,"KSM",IF(J24&lt;=23.1,"I A",IF(J24&lt;=24.7,"II A",IF(J24&lt;=27,"III A"))))))))</f>
        <v>III A</v>
      </c>
      <c r="Q24" s="49" t="s">
        <v>178</v>
      </c>
      <c r="R24" s="5" t="s">
        <v>69</v>
      </c>
      <c r="S24" s="99"/>
    </row>
    <row r="25" customFormat="false" ht="13.95" hidden="false" customHeight="true" outlineLevel="0" collapsed="false">
      <c r="A25" s="44" t="n">
        <v>17</v>
      </c>
      <c r="B25" s="45"/>
      <c r="C25" s="46" t="s">
        <v>215</v>
      </c>
      <c r="D25" s="47" t="s">
        <v>216</v>
      </c>
      <c r="E25" s="48" t="s">
        <v>217</v>
      </c>
      <c r="F25" s="49" t="s">
        <v>120</v>
      </c>
      <c r="G25" s="49" t="s">
        <v>218</v>
      </c>
      <c r="H25" s="49" t="s">
        <v>219</v>
      </c>
      <c r="I25" s="50"/>
      <c r="J25" s="96" t="n">
        <v>25.23</v>
      </c>
      <c r="K25" s="97" t="n">
        <v>-2.2</v>
      </c>
      <c r="L25" s="98" t="n">
        <v>0.265</v>
      </c>
      <c r="M25" s="96"/>
      <c r="N25" s="97"/>
      <c r="O25" s="98"/>
      <c r="P25" s="55" t="str">
        <f aca="false">IF(ISBLANK(J25),"",IF(J25&gt;27,"",IF(J25&lt;=20.75,"TSM",IF(J25&lt;=21.35,"SM",IF(J25&lt;=22.1,"KSM",IF(J25&lt;=23.1,"I A",IF(J25&lt;=24.7,"II A",IF(J25&lt;=27,"III A"))))))))</f>
        <v>III A</v>
      </c>
      <c r="Q25" s="49" t="s">
        <v>220</v>
      </c>
      <c r="R25" s="5" t="s">
        <v>402</v>
      </c>
      <c r="S25" s="99"/>
    </row>
    <row r="26" customFormat="false" ht="13.95" hidden="false" customHeight="true" outlineLevel="0" collapsed="false">
      <c r="A26" s="44" t="n">
        <v>18</v>
      </c>
      <c r="B26" s="45"/>
      <c r="C26" s="46" t="s">
        <v>370</v>
      </c>
      <c r="D26" s="47" t="s">
        <v>371</v>
      </c>
      <c r="E26" s="48" t="s">
        <v>372</v>
      </c>
      <c r="F26" s="49" t="s">
        <v>23</v>
      </c>
      <c r="G26" s="49" t="s">
        <v>24</v>
      </c>
      <c r="H26" s="49"/>
      <c r="I26" s="50" t="s">
        <v>25</v>
      </c>
      <c r="J26" s="96" t="n">
        <v>25.38</v>
      </c>
      <c r="K26" s="97" t="n">
        <v>-2.1</v>
      </c>
      <c r="L26" s="98" t="n">
        <v>0.191</v>
      </c>
      <c r="M26" s="96"/>
      <c r="N26" s="97"/>
      <c r="O26" s="98"/>
      <c r="P26" s="55" t="str">
        <f aca="false">IF(ISBLANK(J26),"",IF(J26&gt;27,"",IF(J26&lt;=20.75,"TSM",IF(J26&lt;=21.35,"SM",IF(J26&lt;=22.1,"KSM",IF(J26&lt;=23.1,"I A",IF(J26&lt;=24.7,"II A",IF(J26&lt;=27,"III A"))))))))</f>
        <v>III A</v>
      </c>
      <c r="Q26" s="49" t="s">
        <v>373</v>
      </c>
      <c r="R26" s="5" t="s">
        <v>374</v>
      </c>
      <c r="S26" s="99"/>
    </row>
    <row r="27" customFormat="false" ht="13.95" hidden="false" customHeight="true" outlineLevel="0" collapsed="false">
      <c r="A27" s="44" t="n">
        <v>19</v>
      </c>
      <c r="B27" s="45"/>
      <c r="C27" s="46" t="s">
        <v>380</v>
      </c>
      <c r="D27" s="47" t="s">
        <v>381</v>
      </c>
      <c r="E27" s="48" t="s">
        <v>382</v>
      </c>
      <c r="F27" s="49" t="s">
        <v>383</v>
      </c>
      <c r="G27" s="49" t="s">
        <v>384</v>
      </c>
      <c r="H27" s="49" t="s">
        <v>385</v>
      </c>
      <c r="I27" s="50"/>
      <c r="J27" s="96" t="n">
        <v>25.42</v>
      </c>
      <c r="K27" s="97" t="n">
        <v>-2.2</v>
      </c>
      <c r="L27" s="98" t="n">
        <v>0.175</v>
      </c>
      <c r="M27" s="96"/>
      <c r="N27" s="97"/>
      <c r="O27" s="98"/>
      <c r="P27" s="55" t="str">
        <f aca="false">IF(ISBLANK(J27),"",IF(J27&gt;27,"",IF(J27&lt;=20.75,"TSM",IF(J27&lt;=21.35,"SM",IF(J27&lt;=22.1,"KSM",IF(J27&lt;=23.1,"I A",IF(J27&lt;=24.7,"II A",IF(J27&lt;=27,"III A"))))))))</f>
        <v>III A</v>
      </c>
      <c r="Q27" s="49" t="s">
        <v>386</v>
      </c>
      <c r="R27" s="5" t="s">
        <v>69</v>
      </c>
      <c r="S27" s="99"/>
    </row>
    <row r="28" customFormat="false" ht="13.95" hidden="false" customHeight="true" outlineLevel="0" collapsed="false">
      <c r="A28" s="44" t="n">
        <v>20</v>
      </c>
      <c r="B28" s="45"/>
      <c r="C28" s="46" t="s">
        <v>344</v>
      </c>
      <c r="D28" s="47" t="s">
        <v>345</v>
      </c>
      <c r="E28" s="48" t="s">
        <v>346</v>
      </c>
      <c r="F28" s="49" t="s">
        <v>120</v>
      </c>
      <c r="G28" s="49" t="s">
        <v>218</v>
      </c>
      <c r="H28" s="49" t="s">
        <v>219</v>
      </c>
      <c r="I28" s="50"/>
      <c r="J28" s="96" t="n">
        <v>25.45</v>
      </c>
      <c r="K28" s="97" t="n">
        <v>-1.7</v>
      </c>
      <c r="L28" s="98" t="n">
        <v>0.172</v>
      </c>
      <c r="M28" s="96"/>
      <c r="N28" s="97"/>
      <c r="O28" s="98"/>
      <c r="P28" s="55" t="str">
        <f aca="false">IF(ISBLANK(J28),"",IF(J28&gt;27,"",IF(J28&lt;=20.75,"TSM",IF(J28&lt;=21.35,"SM",IF(J28&lt;=22.1,"KSM",IF(J28&lt;=23.1,"I A",IF(J28&lt;=24.7,"II A",IF(J28&lt;=27,"III A"))))))))</f>
        <v>III A</v>
      </c>
      <c r="Q28" s="49" t="s">
        <v>220</v>
      </c>
      <c r="R28" s="5" t="s">
        <v>347</v>
      </c>
      <c r="S28" s="99"/>
    </row>
    <row r="29" customFormat="false" ht="13.95" hidden="false" customHeight="true" outlineLevel="0" collapsed="false">
      <c r="A29" s="44" t="n">
        <v>21</v>
      </c>
      <c r="B29" s="45"/>
      <c r="C29" s="46" t="s">
        <v>377</v>
      </c>
      <c r="D29" s="47" t="s">
        <v>378</v>
      </c>
      <c r="E29" s="48" t="s">
        <v>217</v>
      </c>
      <c r="F29" s="49" t="s">
        <v>52</v>
      </c>
      <c r="G29" s="49" t="s">
        <v>24</v>
      </c>
      <c r="H29" s="49"/>
      <c r="I29" s="50"/>
      <c r="J29" s="96" t="n">
        <v>25.98</v>
      </c>
      <c r="K29" s="97" t="n">
        <v>-1.4</v>
      </c>
      <c r="L29" s="98" t="n">
        <v>0.291</v>
      </c>
      <c r="M29" s="96"/>
      <c r="N29" s="97"/>
      <c r="O29" s="98"/>
      <c r="P29" s="55" t="str">
        <f aca="false">IF(ISBLANK(J29),"",IF(J29&gt;27,"",IF(J29&lt;=20.75,"TSM",IF(J29&lt;=21.35,"SM",IF(J29&lt;=22.1,"KSM",IF(J29&lt;=23.1,"I A",IF(J29&lt;=24.7,"II A",IF(J29&lt;=27,"III A"))))))))</f>
        <v>III A</v>
      </c>
      <c r="Q29" s="49" t="s">
        <v>128</v>
      </c>
      <c r="R29" s="5" t="s">
        <v>379</v>
      </c>
      <c r="S29" s="99"/>
    </row>
    <row r="30" customFormat="false" ht="13.95" hidden="false" customHeight="true" outlineLevel="0" collapsed="false">
      <c r="A30" s="44" t="n">
        <v>22</v>
      </c>
      <c r="B30" s="45"/>
      <c r="C30" s="46" t="s">
        <v>179</v>
      </c>
      <c r="D30" s="47" t="s">
        <v>180</v>
      </c>
      <c r="E30" s="48" t="s">
        <v>181</v>
      </c>
      <c r="F30" s="49" t="s">
        <v>176</v>
      </c>
      <c r="G30" s="49" t="s">
        <v>177</v>
      </c>
      <c r="H30" s="49"/>
      <c r="I30" s="50"/>
      <c r="J30" s="96" t="n">
        <v>26.1</v>
      </c>
      <c r="K30" s="97" t="n">
        <v>-0.6</v>
      </c>
      <c r="L30" s="98" t="n">
        <v>0.258</v>
      </c>
      <c r="M30" s="96"/>
      <c r="N30" s="97"/>
      <c r="O30" s="98"/>
      <c r="P30" s="55" t="str">
        <f aca="false">IF(ISBLANK(J30),"",IF(J30&gt;27,"",IF(J30&lt;=20.75,"TSM",IF(J30&lt;=21.35,"SM",IF(J30&lt;=22.1,"KSM",IF(J30&lt;=23.1,"I A",IF(J30&lt;=24.7,"II A",IF(J30&lt;=27,"III A"))))))))</f>
        <v>III A</v>
      </c>
      <c r="Q30" s="49" t="s">
        <v>178</v>
      </c>
      <c r="R30" s="5" t="s">
        <v>69</v>
      </c>
      <c r="S30" s="99"/>
    </row>
    <row r="31" customFormat="false" ht="13.95" hidden="false" customHeight="true" outlineLevel="0" collapsed="false">
      <c r="A31" s="44"/>
      <c r="B31" s="45"/>
      <c r="C31" s="46" t="s">
        <v>146</v>
      </c>
      <c r="D31" s="47" t="s">
        <v>147</v>
      </c>
      <c r="E31" s="48" t="s">
        <v>148</v>
      </c>
      <c r="F31" s="49" t="s">
        <v>65</v>
      </c>
      <c r="G31" s="49" t="s">
        <v>66</v>
      </c>
      <c r="H31" s="49" t="s">
        <v>67</v>
      </c>
      <c r="I31" s="50"/>
      <c r="J31" s="96" t="s">
        <v>352</v>
      </c>
      <c r="K31" s="97"/>
      <c r="L31" s="98" t="n">
        <v>0.02</v>
      </c>
      <c r="M31" s="96"/>
      <c r="N31" s="97"/>
      <c r="O31" s="98"/>
      <c r="P31" s="55" t="str">
        <f aca="false">IF(ISBLANK(J31),"",IF(J31&gt;27,"",IF(J31&lt;=20.75,"TSM",IF(J31&lt;=21.35,"SM",IF(J31&lt;=22.1,"KSM",IF(J31&lt;=23.1,"I A",IF(J31&lt;=24.7,"II A",IF(J31&lt;=27,"III A"))))))))</f>
        <v/>
      </c>
      <c r="Q31" s="49" t="s">
        <v>73</v>
      </c>
      <c r="R31" s="5" t="s">
        <v>69</v>
      </c>
      <c r="S31" s="99"/>
    </row>
    <row r="32" customFormat="false" ht="13.95" hidden="false" customHeight="true" outlineLevel="0" collapsed="false">
      <c r="A32" s="44" t="s">
        <v>326</v>
      </c>
      <c r="B32" s="45"/>
      <c r="C32" s="46" t="s">
        <v>328</v>
      </c>
      <c r="D32" s="47" t="s">
        <v>329</v>
      </c>
      <c r="E32" s="48" t="s">
        <v>330</v>
      </c>
      <c r="F32" s="49" t="s">
        <v>331</v>
      </c>
      <c r="G32" s="49" t="s">
        <v>264</v>
      </c>
      <c r="H32" s="49"/>
      <c r="I32" s="50" t="s">
        <v>272</v>
      </c>
      <c r="J32" s="96" t="n">
        <v>22.72</v>
      </c>
      <c r="K32" s="97" t="n">
        <v>-1.7</v>
      </c>
      <c r="L32" s="98" t="n">
        <v>0.192</v>
      </c>
      <c r="M32" s="96"/>
      <c r="N32" s="97"/>
      <c r="O32" s="98"/>
      <c r="P32" s="55" t="str">
        <f aca="false">IF(ISBLANK(J32),"",IF(J32&gt;27,"",IF(J32&lt;=20.75,"TSM",IF(J32&lt;=21.35,"SM",IF(J32&lt;=22.1,"KSM",IF(J32&lt;=23.1,"I A",IF(J32&lt;=24.7,"II A",IF(J32&lt;=27,"III A"))))))))</f>
        <v>I A</v>
      </c>
      <c r="Q32" s="49" t="s">
        <v>332</v>
      </c>
      <c r="R32" s="5"/>
      <c r="S32" s="99"/>
    </row>
    <row r="33" customFormat="false" ht="13.95" hidden="false" customHeight="true" outlineLevel="0" collapsed="false">
      <c r="A33" s="44"/>
      <c r="B33" s="45"/>
      <c r="C33" s="46" t="s">
        <v>227</v>
      </c>
      <c r="D33" s="47" t="s">
        <v>228</v>
      </c>
      <c r="E33" s="48" t="s">
        <v>229</v>
      </c>
      <c r="F33" s="49" t="s">
        <v>58</v>
      </c>
      <c r="G33" s="49" t="s">
        <v>38</v>
      </c>
      <c r="H33" s="49"/>
      <c r="I33" s="50" t="s">
        <v>25</v>
      </c>
      <c r="J33" s="96" t="s">
        <v>277</v>
      </c>
      <c r="K33" s="97"/>
      <c r="L33" s="98"/>
      <c r="M33" s="96"/>
      <c r="N33" s="97"/>
      <c r="O33" s="98"/>
      <c r="P33" s="55" t="str">
        <f aca="false">IF(ISBLANK(J33),"",IF(J33&gt;27,"",IF(J33&lt;=20.75,"TSM",IF(J33&lt;=21.35,"SM",IF(J33&lt;=22.1,"KSM",IF(J33&lt;=23.1,"I A",IF(J33&lt;=24.7,"II A",IF(J33&lt;=27,"III A"))))))))</f>
        <v/>
      </c>
      <c r="Q33" s="49" t="s">
        <v>153</v>
      </c>
      <c r="R33" s="5" t="s">
        <v>336</v>
      </c>
      <c r="S33" s="99"/>
    </row>
  </sheetData>
  <printOptions headings="false" gridLines="false" gridLinesSet="true" horizontalCentered="true" verticalCentered="false"/>
  <pageMargins left="0.196527777777778" right="0.196527777777778" top="0.537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O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true" outlineLevel="0" max="2" min="2" style="1" width="5.1"/>
    <col collapsed="false" customWidth="true" hidden="false" outlineLevel="0" max="3" min="3" style="2" width="9.44"/>
    <col collapsed="false" customWidth="true" hidden="false" outlineLevel="0" max="4" min="4" style="3" width="15"/>
    <col collapsed="false" customWidth="true" hidden="false" outlineLevel="0" max="5" min="5" style="4" width="9.33"/>
    <col collapsed="false" customWidth="true" hidden="false" outlineLevel="0" max="6" min="6" style="3" width="11.66"/>
    <col collapsed="false" customWidth="true" hidden="false" outlineLevel="0" max="7" min="7" style="3" width="7.88"/>
    <col collapsed="false" customWidth="true" hidden="false" outlineLevel="0" max="8" min="8" style="3" width="11.66"/>
    <col collapsed="false" customWidth="true" hidden="false" outlineLevel="0" max="9" min="9" style="5" width="5.44"/>
    <col collapsed="false" customWidth="true" hidden="false" outlineLevel="0" max="10" min="10" style="6" width="6.44"/>
    <col collapsed="false" customWidth="true" hidden="true" outlineLevel="0" max="11" min="11" style="6" width="5.44"/>
    <col collapsed="false" customWidth="true" hidden="false" outlineLevel="0" max="12" min="12" style="5" width="4.44"/>
    <col collapsed="false" customWidth="true" hidden="false" outlineLevel="0" max="13" min="13" style="3" width="24.44"/>
    <col collapsed="false" customWidth="true" hidden="true" outlineLevel="0" max="14" min="14" style="101" width="7.34"/>
    <col collapsed="false" customWidth="true" hidden="true" outlineLevel="0" max="15" min="15" style="3" width="6.56"/>
    <col collapsed="false" customWidth="true" hidden="false" outlineLevel="0" max="16" min="16" style="3" width="2"/>
    <col collapsed="false" customWidth="true" hidden="false" outlineLevel="0" max="17" min="17" style="3" width="4.1"/>
    <col collapsed="false" customWidth="true" hidden="false" outlineLevel="0" max="1025" min="18" style="3" width="9.11"/>
  </cols>
  <sheetData>
    <row r="1" s="11" customFormat="true" ht="18.75" hidden="false" customHeight="true" outlineLevel="0" collapsed="false">
      <c r="A1" s="8" t="s">
        <v>0</v>
      </c>
      <c r="B1" s="9"/>
      <c r="C1" s="10"/>
      <c r="E1" s="12"/>
      <c r="I1" s="5"/>
      <c r="J1" s="13"/>
      <c r="K1" s="13"/>
      <c r="L1" s="5"/>
      <c r="N1" s="101"/>
    </row>
    <row r="2" s="17" customFormat="true" ht="14.25" hidden="false" customHeight="true" outlineLevel="0" collapsed="false">
      <c r="A2" s="14"/>
      <c r="B2" s="15"/>
      <c r="C2" s="16"/>
      <c r="E2" s="18"/>
      <c r="I2" s="19"/>
      <c r="J2" s="20"/>
      <c r="K2" s="20"/>
      <c r="L2" s="19"/>
      <c r="M2" s="21" t="s">
        <v>1</v>
      </c>
      <c r="N2" s="102"/>
    </row>
    <row r="3" customFormat="false" ht="15" hidden="false" customHeight="true" outlineLevel="0" collapsed="false">
      <c r="A3" s="23"/>
      <c r="B3" s="23"/>
      <c r="M3" s="24" t="s">
        <v>2</v>
      </c>
    </row>
    <row r="4" customFormat="false" ht="15.75" hidden="false" customHeight="true" outlineLevel="0" collapsed="false">
      <c r="C4" s="25" t="s">
        <v>404</v>
      </c>
      <c r="E4" s="26"/>
      <c r="M4" s="27"/>
    </row>
    <row r="5" customFormat="false" ht="3.75" hidden="false" customHeight="true" outlineLevel="0" collapsed="false">
      <c r="I5" s="103"/>
    </row>
    <row r="6" customFormat="false" ht="13.8" hidden="false" customHeight="false" outlineLevel="0" collapsed="false">
      <c r="B6" s="28"/>
      <c r="C6" s="29"/>
      <c r="D6" s="30" t="n">
        <v>1</v>
      </c>
      <c r="E6" s="31" t="s">
        <v>4</v>
      </c>
      <c r="F6" s="32" t="n">
        <v>2</v>
      </c>
      <c r="G6" s="33"/>
    </row>
    <row r="7" s="43" customFormat="true" ht="14.25" hidden="false" customHeight="true" outlineLevel="0" collapsed="false">
      <c r="A7" s="34" t="s">
        <v>5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9" t="s">
        <v>13</v>
      </c>
      <c r="J7" s="39" t="s">
        <v>255</v>
      </c>
      <c r="K7" s="35" t="s">
        <v>16</v>
      </c>
      <c r="L7" s="40" t="s">
        <v>18</v>
      </c>
      <c r="M7" s="41" t="s">
        <v>19</v>
      </c>
      <c r="N7" s="104"/>
    </row>
    <row r="8" customFormat="false" ht="13.95" hidden="false" customHeight="true" outlineLevel="0" collapsed="false">
      <c r="A8" s="44" t="n">
        <v>1</v>
      </c>
      <c r="B8" s="45"/>
      <c r="C8" s="46" t="s">
        <v>34</v>
      </c>
      <c r="D8" s="47" t="s">
        <v>405</v>
      </c>
      <c r="E8" s="48" t="s">
        <v>406</v>
      </c>
      <c r="F8" s="49" t="s">
        <v>407</v>
      </c>
      <c r="G8" s="49" t="s">
        <v>211</v>
      </c>
      <c r="H8" s="49" t="s">
        <v>408</v>
      </c>
      <c r="I8" s="50" t="s">
        <v>272</v>
      </c>
      <c r="J8" s="105" t="n">
        <v>0.00067962962962963</v>
      </c>
      <c r="K8" s="73"/>
      <c r="L8" s="55" t="str">
        <f aca="false">IF(ISBLANK(J8),"",IF(J8&gt;0.000811805555555556,"",IF(J8&lt;=0.000605324074074074,"TSM",IF(J8&lt;=0.000626736111111111,"SM",IF(J8&lt;=0.000659722222222222,"KSM",IF(J8&lt;=0.000695601851851852,"I A",IF(J8&lt;=0.000742361111111111,"II A",IF(J8&lt;=0.000811805555555556,"III A"))))))))</f>
        <v>I A</v>
      </c>
      <c r="M8" s="49" t="s">
        <v>409</v>
      </c>
      <c r="N8" s="106" t="s">
        <v>410</v>
      </c>
      <c r="O8" s="107"/>
    </row>
    <row r="9" customFormat="false" ht="13.95" hidden="false" customHeight="true" outlineLevel="0" collapsed="false">
      <c r="A9" s="44" t="n">
        <v>2</v>
      </c>
      <c r="B9" s="45"/>
      <c r="C9" s="46" t="s">
        <v>411</v>
      </c>
      <c r="D9" s="47" t="s">
        <v>412</v>
      </c>
      <c r="E9" s="48" t="s">
        <v>413</v>
      </c>
      <c r="F9" s="49" t="s">
        <v>106</v>
      </c>
      <c r="G9" s="49" t="s">
        <v>107</v>
      </c>
      <c r="H9" s="49"/>
      <c r="I9" s="50"/>
      <c r="J9" s="108" t="n">
        <v>0.000752083333333333</v>
      </c>
      <c r="K9" s="73"/>
      <c r="L9" s="55" t="str">
        <f aca="false">IF(ISBLANK(J9),"",IF(J9&gt;0.000811805555555556,"",IF(J9&lt;=0.000605324074074074,"TSM",IF(J9&lt;=0.000626736111111111,"SM",IF(J9&lt;=0.000659722222222222,"KSM",IF(J9&lt;=0.000695601851851852,"I A",IF(J9&lt;=0.000742361111111111,"II A",IF(J9&lt;=0.000811805555555556,"III A"))))))))</f>
        <v>III A</v>
      </c>
      <c r="M9" s="49" t="s">
        <v>108</v>
      </c>
      <c r="N9" s="106" t="s">
        <v>69</v>
      </c>
      <c r="O9" s="107"/>
    </row>
    <row r="10" customFormat="false" ht="13.95" hidden="false" customHeight="true" outlineLevel="0" collapsed="false">
      <c r="A10" s="44" t="n">
        <v>3</v>
      </c>
      <c r="B10" s="45"/>
      <c r="C10" s="46" t="s">
        <v>414</v>
      </c>
      <c r="D10" s="47" t="s">
        <v>415</v>
      </c>
      <c r="E10" s="48" t="s">
        <v>416</v>
      </c>
      <c r="F10" s="49" t="s">
        <v>58</v>
      </c>
      <c r="G10" s="49" t="s">
        <v>38</v>
      </c>
      <c r="H10" s="49"/>
      <c r="I10" s="50" t="s">
        <v>25</v>
      </c>
      <c r="J10" s="108" t="n">
        <v>0.000720949074074074</v>
      </c>
      <c r="K10" s="73"/>
      <c r="L10" s="55" t="str">
        <f aca="false">IF(ISBLANK(J10),"",IF(J10&gt;0.000811805555555556,"",IF(J10&lt;=0.000605324074074074,"TSM",IF(J10&lt;=0.000626736111111111,"SM",IF(J10&lt;=0.000659722222222222,"KSM",IF(J10&lt;=0.000695601851851852,"I A",IF(J10&lt;=0.000742361111111111,"II A",IF(J10&lt;=0.000811805555555556,"III A"))))))))</f>
        <v>II A</v>
      </c>
      <c r="M10" s="49" t="s">
        <v>417</v>
      </c>
      <c r="N10" s="106" t="s">
        <v>418</v>
      </c>
      <c r="O10" s="109"/>
    </row>
    <row r="11" customFormat="false" ht="13.95" hidden="false" customHeight="true" outlineLevel="0" collapsed="false">
      <c r="A11" s="44" t="n">
        <v>4</v>
      </c>
      <c r="B11" s="45"/>
      <c r="C11" s="46" t="s">
        <v>27</v>
      </c>
      <c r="D11" s="47" t="s">
        <v>419</v>
      </c>
      <c r="E11" s="48" t="s">
        <v>420</v>
      </c>
      <c r="F11" s="49" t="s">
        <v>340</v>
      </c>
      <c r="G11" s="49" t="s">
        <v>89</v>
      </c>
      <c r="H11" s="49" t="s">
        <v>234</v>
      </c>
      <c r="I11" s="50" t="s">
        <v>25</v>
      </c>
      <c r="J11" s="108" t="n">
        <v>0.000725694444444444</v>
      </c>
      <c r="K11" s="73"/>
      <c r="L11" s="55" t="str">
        <f aca="false">IF(ISBLANK(J11),"",IF(J11&gt;0.000811805555555556,"",IF(J11&lt;=0.000605324074074074,"TSM",IF(J11&lt;=0.000626736111111111,"SM",IF(J11&lt;=0.000659722222222222,"KSM",IF(J11&lt;=0.000695601851851852,"I A",IF(J11&lt;=0.000742361111111111,"II A",IF(J11&lt;=0.000811805555555556,"III A"))))))))</f>
        <v>II A</v>
      </c>
      <c r="M11" s="49" t="s">
        <v>421</v>
      </c>
      <c r="N11" s="106" t="s">
        <v>422</v>
      </c>
      <c r="O11" s="107"/>
    </row>
    <row r="12" customFormat="false" ht="13.95" hidden="false" customHeight="true" outlineLevel="0" collapsed="false">
      <c r="A12" s="44" t="n">
        <v>5</v>
      </c>
      <c r="B12" s="45"/>
      <c r="C12" s="46" t="s">
        <v>423</v>
      </c>
      <c r="D12" s="47" t="s">
        <v>424</v>
      </c>
      <c r="E12" s="48" t="s">
        <v>425</v>
      </c>
      <c r="F12" s="49" t="s">
        <v>88</v>
      </c>
      <c r="G12" s="49" t="s">
        <v>426</v>
      </c>
      <c r="H12" s="49"/>
      <c r="I12" s="50"/>
      <c r="J12" s="108" t="n">
        <v>0.000711342592592593</v>
      </c>
      <c r="K12" s="73"/>
      <c r="L12" s="55" t="str">
        <f aca="false">IF(ISBLANK(J12),"",IF(J12&gt;0.000811805555555556,"",IF(J12&lt;=0.000605324074074074,"TSM",IF(J12&lt;=0.000626736111111111,"SM",IF(J12&lt;=0.000659722222222222,"KSM",IF(J12&lt;=0.000695601851851852,"I A",IF(J12&lt;=0.000742361111111111,"II A",IF(J12&lt;=0.000811805555555556,"III A"))))))))</f>
        <v>II A</v>
      </c>
      <c r="M12" s="49" t="s">
        <v>427</v>
      </c>
      <c r="N12" s="106" t="s">
        <v>428</v>
      </c>
      <c r="O12" s="107"/>
    </row>
    <row r="13" customFormat="false" ht="13.95" hidden="false" customHeight="true" outlineLevel="0" collapsed="false">
      <c r="A13" s="44" t="n">
        <v>6</v>
      </c>
      <c r="B13" s="45"/>
      <c r="C13" s="46" t="s">
        <v>429</v>
      </c>
      <c r="D13" s="47" t="s">
        <v>430</v>
      </c>
      <c r="E13" s="48" t="s">
        <v>431</v>
      </c>
      <c r="F13" s="49" t="s">
        <v>432</v>
      </c>
      <c r="G13" s="49" t="s">
        <v>426</v>
      </c>
      <c r="H13" s="49" t="s">
        <v>122</v>
      </c>
      <c r="I13" s="50"/>
      <c r="J13" s="108" t="n">
        <v>0.000692013888888889</v>
      </c>
      <c r="K13" s="73"/>
      <c r="L13" s="55" t="str">
        <f aca="false">IF(ISBLANK(J13),"",IF(J13&gt;0.000811805555555556,"",IF(J13&lt;=0.000605324074074074,"TSM",IF(J13&lt;=0.000626736111111111,"SM",IF(J13&lt;=0.000659722222222222,"KSM",IF(J13&lt;=0.000695601851851852,"I A",IF(J13&lt;=0.000742361111111111,"II A",IF(J13&lt;=0.000811805555555556,"III A"))))))))</f>
        <v>I A</v>
      </c>
      <c r="M13" s="49" t="s">
        <v>433</v>
      </c>
      <c r="N13" s="106" t="s">
        <v>434</v>
      </c>
      <c r="O13" s="107"/>
    </row>
    <row r="14" customFormat="false" ht="6" hidden="false" customHeight="true" outlineLevel="0" collapsed="false"/>
    <row r="15" customFormat="false" ht="13.8" hidden="false" customHeight="false" outlineLevel="0" collapsed="false">
      <c r="B15" s="28"/>
      <c r="C15" s="29"/>
      <c r="D15" s="30" t="n">
        <v>2</v>
      </c>
      <c r="E15" s="31" t="s">
        <v>4</v>
      </c>
      <c r="F15" s="32" t="n">
        <v>2</v>
      </c>
      <c r="G15" s="33"/>
    </row>
    <row r="16" s="43" customFormat="true" ht="14.25" hidden="false" customHeight="true" outlineLevel="0" collapsed="false">
      <c r="A16" s="34" t="s">
        <v>5</v>
      </c>
      <c r="B16" s="67" t="s">
        <v>6</v>
      </c>
      <c r="C16" s="36" t="s">
        <v>7</v>
      </c>
      <c r="D16" s="37" t="s">
        <v>8</v>
      </c>
      <c r="E16" s="38" t="s">
        <v>9</v>
      </c>
      <c r="F16" s="39" t="s">
        <v>10</v>
      </c>
      <c r="G16" s="39" t="s">
        <v>144</v>
      </c>
      <c r="H16" s="39" t="s">
        <v>12</v>
      </c>
      <c r="I16" s="39" t="s">
        <v>13</v>
      </c>
      <c r="J16" s="39" t="s">
        <v>255</v>
      </c>
      <c r="K16" s="35" t="s">
        <v>16</v>
      </c>
      <c r="L16" s="40" t="s">
        <v>18</v>
      </c>
      <c r="M16" s="41" t="s">
        <v>19</v>
      </c>
      <c r="N16" s="104"/>
    </row>
    <row r="17" customFormat="false" ht="13.95" hidden="false" customHeight="true" outlineLevel="0" collapsed="false">
      <c r="A17" s="44" t="n">
        <v>1</v>
      </c>
      <c r="B17" s="45"/>
      <c r="C17" s="46" t="s">
        <v>257</v>
      </c>
      <c r="D17" s="47" t="s">
        <v>279</v>
      </c>
      <c r="E17" s="48" t="s">
        <v>280</v>
      </c>
      <c r="F17" s="49" t="s">
        <v>152</v>
      </c>
      <c r="G17" s="49" t="s">
        <v>38</v>
      </c>
      <c r="H17" s="49" t="s">
        <v>281</v>
      </c>
      <c r="I17" s="50"/>
      <c r="J17" s="108" t="n">
        <v>0.000701273148148148</v>
      </c>
      <c r="K17" s="73"/>
      <c r="L17" s="55" t="str">
        <f aca="false">IF(ISBLANK(J17),"",IF(J17&gt;0.000811805555555556,"",IF(J17&lt;=0.000605324074074074,"TSM",IF(J17&lt;=0.000626736111111111,"SM",IF(J17&lt;=0.000659722222222222,"KSM",IF(J17&lt;=0.000695601851851852,"I A",IF(J17&lt;=0.000742361111111111,"II A",IF(J17&lt;=0.000811805555555556,"III A"))))))))</f>
        <v>II A</v>
      </c>
      <c r="M17" s="49" t="s">
        <v>282</v>
      </c>
      <c r="N17" s="106" t="s">
        <v>435</v>
      </c>
      <c r="O17" s="107"/>
    </row>
    <row r="18" customFormat="false" ht="13.95" hidden="false" customHeight="true" outlineLevel="0" collapsed="false">
      <c r="A18" s="44" t="n">
        <v>2</v>
      </c>
      <c r="B18" s="45"/>
      <c r="C18" s="46" t="s">
        <v>284</v>
      </c>
      <c r="D18" s="47" t="s">
        <v>306</v>
      </c>
      <c r="E18" s="48" t="s">
        <v>307</v>
      </c>
      <c r="F18" s="49" t="s">
        <v>106</v>
      </c>
      <c r="G18" s="49" t="s">
        <v>107</v>
      </c>
      <c r="H18" s="49" t="s">
        <v>308</v>
      </c>
      <c r="I18" s="50"/>
      <c r="J18" s="108" t="n">
        <v>0.000681481481481482</v>
      </c>
      <c r="K18" s="73"/>
      <c r="L18" s="55" t="str">
        <f aca="false">IF(ISBLANK(J18),"",IF(J18&gt;0.000811805555555556,"",IF(J18&lt;=0.000605324074074074,"TSM",IF(J18&lt;=0.000626736111111111,"SM",IF(J18&lt;=0.000659722222222222,"KSM",IF(J18&lt;=0.000695601851851852,"I A",IF(J18&lt;=0.000742361111111111,"II A",IF(J18&lt;=0.000811805555555556,"III A"))))))))</f>
        <v>I A</v>
      </c>
      <c r="M18" s="49" t="s">
        <v>309</v>
      </c>
      <c r="N18" s="106" t="s">
        <v>69</v>
      </c>
      <c r="O18" s="106" t="s">
        <v>436</v>
      </c>
    </row>
    <row r="19" customFormat="false" ht="13.95" hidden="false" customHeight="true" outlineLevel="0" collapsed="false">
      <c r="A19" s="44" t="n">
        <v>3</v>
      </c>
      <c r="B19" s="45"/>
      <c r="C19" s="46" t="s">
        <v>284</v>
      </c>
      <c r="D19" s="47" t="s">
        <v>285</v>
      </c>
      <c r="E19" s="48" t="s">
        <v>286</v>
      </c>
      <c r="F19" s="49" t="s">
        <v>37</v>
      </c>
      <c r="G19" s="49" t="s">
        <v>38</v>
      </c>
      <c r="H19" s="49" t="s">
        <v>287</v>
      </c>
      <c r="I19" s="50"/>
      <c r="J19" s="108" t="n">
        <v>0.000665509259259259</v>
      </c>
      <c r="K19" s="73"/>
      <c r="L19" s="55" t="str">
        <f aca="false">IF(ISBLANK(J19),"",IF(J19&gt;0.000811805555555556,"",IF(J19&lt;=0.000605324074074074,"TSM",IF(J19&lt;=0.000626736111111111,"SM",IF(J19&lt;=0.000659722222222222,"KSM",IF(J19&lt;=0.000695601851851852,"I A",IF(J19&lt;=0.000742361111111111,"II A",IF(J19&lt;=0.000811805555555556,"III A"))))))))</f>
        <v>I A</v>
      </c>
      <c r="M19" s="49" t="s">
        <v>288</v>
      </c>
      <c r="N19" s="106" t="s">
        <v>437</v>
      </c>
      <c r="O19" s="107"/>
    </row>
    <row r="20" customFormat="false" ht="13.95" hidden="false" customHeight="true" outlineLevel="0" collapsed="false">
      <c r="A20" s="44" t="n">
        <v>4</v>
      </c>
      <c r="B20" s="45"/>
      <c r="C20" s="46" t="s">
        <v>438</v>
      </c>
      <c r="D20" s="47" t="s">
        <v>439</v>
      </c>
      <c r="E20" s="48" t="s">
        <v>440</v>
      </c>
      <c r="F20" s="49" t="s">
        <v>45</v>
      </c>
      <c r="G20" s="49" t="s">
        <v>441</v>
      </c>
      <c r="H20" s="49"/>
      <c r="I20" s="50"/>
      <c r="J20" s="108" t="n">
        <v>0.000686805555555556</v>
      </c>
      <c r="K20" s="73"/>
      <c r="L20" s="55" t="str">
        <f aca="false">IF(ISBLANK(J20),"",IF(J20&gt;0.000811805555555556,"",IF(J20&lt;=0.000605324074074074,"TSM",IF(J20&lt;=0.000626736111111111,"SM",IF(J20&lt;=0.000659722222222222,"KSM",IF(J20&lt;=0.000695601851851852,"I A",IF(J20&lt;=0.000742361111111111,"II A",IF(J20&lt;=0.000811805555555556,"III A"))))))))</f>
        <v>I A</v>
      </c>
      <c r="M20" s="49" t="s">
        <v>442</v>
      </c>
      <c r="N20" s="106" t="s">
        <v>443</v>
      </c>
      <c r="O20" s="107"/>
    </row>
    <row r="21" customFormat="false" ht="13.95" hidden="false" customHeight="true" outlineLevel="0" collapsed="false">
      <c r="A21" s="44" t="n">
        <v>5</v>
      </c>
      <c r="B21" s="45"/>
      <c r="C21" s="46" t="s">
        <v>305</v>
      </c>
      <c r="D21" s="47" t="s">
        <v>306</v>
      </c>
      <c r="E21" s="48" t="s">
        <v>307</v>
      </c>
      <c r="F21" s="49" t="s">
        <v>106</v>
      </c>
      <c r="G21" s="49" t="s">
        <v>107</v>
      </c>
      <c r="H21" s="49" t="s">
        <v>308</v>
      </c>
      <c r="I21" s="50"/>
      <c r="J21" s="108" t="n">
        <v>0.00067337962962963</v>
      </c>
      <c r="K21" s="73"/>
      <c r="L21" s="55" t="str">
        <f aca="false">IF(ISBLANK(J21),"",IF(J21&gt;0.000811805555555556,"",IF(J21&lt;=0.000605324074074074,"TSM",IF(J21&lt;=0.000626736111111111,"SM",IF(J21&lt;=0.000659722222222222,"KSM",IF(J21&lt;=0.000695601851851852,"I A",IF(J21&lt;=0.000742361111111111,"II A",IF(J21&lt;=0.000811805555555556,"III A"))))))))</f>
        <v>I A</v>
      </c>
      <c r="M21" s="49" t="s">
        <v>309</v>
      </c>
      <c r="N21" s="106" t="s">
        <v>444</v>
      </c>
      <c r="O21" s="107"/>
    </row>
    <row r="22" customFormat="false" ht="13.95" hidden="false" customHeight="true" outlineLevel="0" collapsed="false">
      <c r="A22" s="44" t="n">
        <v>6</v>
      </c>
      <c r="B22" s="45"/>
      <c r="C22" s="46" t="s">
        <v>445</v>
      </c>
      <c r="D22" s="47" t="s">
        <v>446</v>
      </c>
      <c r="E22" s="48" t="s">
        <v>447</v>
      </c>
      <c r="F22" s="49" t="s">
        <v>58</v>
      </c>
      <c r="G22" s="49" t="s">
        <v>38</v>
      </c>
      <c r="H22" s="49"/>
      <c r="I22" s="50" t="s">
        <v>25</v>
      </c>
      <c r="J22" s="108" t="n">
        <v>0.000709837962962963</v>
      </c>
      <c r="K22" s="73"/>
      <c r="L22" s="55" t="str">
        <f aca="false">IF(ISBLANK(J22),"",IF(J22&gt;0.000811805555555556,"",IF(J22&lt;=0.000605324074074074,"TSM",IF(J22&lt;=0.000626736111111111,"SM",IF(J22&lt;=0.000659722222222222,"KSM",IF(J22&lt;=0.000695601851851852,"I A",IF(J22&lt;=0.000742361111111111,"II A",IF(J22&lt;=0.000811805555555556,"III A"))))))))</f>
        <v>II A</v>
      </c>
      <c r="M22" s="49" t="s">
        <v>417</v>
      </c>
      <c r="N22" s="106" t="s">
        <v>448</v>
      </c>
      <c r="O22" s="107"/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O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true" outlineLevel="0" max="2" min="2" style="1" width="5.1"/>
    <col collapsed="false" customWidth="true" hidden="false" outlineLevel="0" max="3" min="3" style="2" width="9.44"/>
    <col collapsed="false" customWidth="true" hidden="false" outlineLevel="0" max="4" min="4" style="3" width="15"/>
    <col collapsed="false" customWidth="true" hidden="false" outlineLevel="0" max="5" min="5" style="4" width="9.33"/>
    <col collapsed="false" customWidth="true" hidden="false" outlineLevel="0" max="6" min="6" style="3" width="11.66"/>
    <col collapsed="false" customWidth="true" hidden="false" outlineLevel="0" max="7" min="7" style="3" width="7.88"/>
    <col collapsed="false" customWidth="true" hidden="false" outlineLevel="0" max="8" min="8" style="3" width="11.66"/>
    <col collapsed="false" customWidth="true" hidden="false" outlineLevel="0" max="9" min="9" style="5" width="5.44"/>
    <col collapsed="false" customWidth="true" hidden="false" outlineLevel="0" max="10" min="10" style="6" width="6.44"/>
    <col collapsed="false" customWidth="true" hidden="true" outlineLevel="0" max="11" min="11" style="6" width="5.44"/>
    <col collapsed="false" customWidth="true" hidden="false" outlineLevel="0" max="12" min="12" style="5" width="4.44"/>
    <col collapsed="false" customWidth="true" hidden="false" outlineLevel="0" max="13" min="13" style="3" width="24.44"/>
    <col collapsed="false" customWidth="true" hidden="true" outlineLevel="0" max="14" min="14" style="101" width="7.34"/>
    <col collapsed="false" customWidth="true" hidden="true" outlineLevel="0" max="15" min="15" style="3" width="6.56"/>
    <col collapsed="false" customWidth="true" hidden="false" outlineLevel="0" max="16" min="16" style="3" width="2"/>
    <col collapsed="false" customWidth="true" hidden="false" outlineLevel="0" max="17" min="17" style="3" width="4.1"/>
    <col collapsed="false" customWidth="true" hidden="false" outlineLevel="0" max="1025" min="18" style="3" width="9.11"/>
  </cols>
  <sheetData>
    <row r="1" s="11" customFormat="true" ht="18.75" hidden="false" customHeight="true" outlineLevel="0" collapsed="false">
      <c r="A1" s="8" t="s">
        <v>0</v>
      </c>
      <c r="B1" s="9"/>
      <c r="C1" s="10"/>
      <c r="E1" s="12"/>
      <c r="I1" s="5"/>
      <c r="J1" s="13"/>
      <c r="K1" s="13"/>
      <c r="L1" s="5"/>
      <c r="N1" s="101"/>
    </row>
    <row r="2" s="17" customFormat="true" ht="14.25" hidden="false" customHeight="true" outlineLevel="0" collapsed="false">
      <c r="A2" s="14"/>
      <c r="B2" s="15"/>
      <c r="C2" s="16"/>
      <c r="E2" s="18"/>
      <c r="I2" s="19"/>
      <c r="J2" s="20"/>
      <c r="K2" s="20"/>
      <c r="L2" s="19"/>
      <c r="M2" s="21" t="s">
        <v>1</v>
      </c>
      <c r="N2" s="102"/>
    </row>
    <row r="3" customFormat="false" ht="15" hidden="false" customHeight="true" outlineLevel="0" collapsed="false">
      <c r="A3" s="23"/>
      <c r="B3" s="23"/>
      <c r="M3" s="24" t="s">
        <v>2</v>
      </c>
    </row>
    <row r="4" customFormat="false" ht="15.75" hidden="false" customHeight="true" outlineLevel="0" collapsed="false">
      <c r="C4" s="25" t="s">
        <v>404</v>
      </c>
      <c r="E4" s="26"/>
      <c r="M4" s="27"/>
    </row>
    <row r="5" customFormat="false" ht="3.75" hidden="false" customHeight="true" outlineLevel="0" collapsed="false">
      <c r="I5" s="103"/>
    </row>
    <row r="6" customFormat="false" ht="13.8" hidden="false" customHeight="false" outlineLevel="0" collapsed="false">
      <c r="B6" s="28"/>
      <c r="C6" s="29"/>
      <c r="D6" s="30"/>
      <c r="E6" s="31"/>
      <c r="F6" s="32"/>
      <c r="G6" s="33"/>
    </row>
    <row r="7" s="43" customFormat="true" ht="14.25" hidden="false" customHeight="true" outlineLevel="0" collapsed="false">
      <c r="A7" s="34" t="s">
        <v>142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9" t="s">
        <v>13</v>
      </c>
      <c r="J7" s="39" t="s">
        <v>255</v>
      </c>
      <c r="K7" s="35" t="s">
        <v>16</v>
      </c>
      <c r="L7" s="40" t="s">
        <v>18</v>
      </c>
      <c r="M7" s="41" t="s">
        <v>19</v>
      </c>
      <c r="N7" s="104"/>
    </row>
    <row r="8" customFormat="false" ht="13.95" hidden="false" customHeight="true" outlineLevel="0" collapsed="false">
      <c r="A8" s="44" t="n">
        <v>1</v>
      </c>
      <c r="B8" s="45"/>
      <c r="C8" s="46" t="s">
        <v>284</v>
      </c>
      <c r="D8" s="47" t="s">
        <v>285</v>
      </c>
      <c r="E8" s="48" t="s">
        <v>286</v>
      </c>
      <c r="F8" s="49" t="s">
        <v>37</v>
      </c>
      <c r="G8" s="49" t="s">
        <v>38</v>
      </c>
      <c r="H8" s="49" t="s">
        <v>287</v>
      </c>
      <c r="I8" s="50" t="n">
        <v>18</v>
      </c>
      <c r="J8" s="108" t="n">
        <v>0.000665509259259259</v>
      </c>
      <c r="K8" s="73"/>
      <c r="L8" s="55" t="str">
        <f aca="false">IF(ISBLANK(J8),"",IF(J8&gt;0.000811805555555556,"",IF(J8&lt;=0.000605324074074074,"TSM",IF(J8&lt;=0.000626736111111111,"SM",IF(J8&lt;=0.000659722222222222,"KSM",IF(J8&lt;=0.000695601851851852,"I A",IF(J8&lt;=0.000742361111111111,"II A",IF(J8&lt;=0.000811805555555556,"III A"))))))))</f>
        <v>I A</v>
      </c>
      <c r="M8" s="49" t="s">
        <v>288</v>
      </c>
      <c r="N8" s="106" t="s">
        <v>437</v>
      </c>
      <c r="O8" s="107"/>
    </row>
    <row r="9" customFormat="false" ht="13.95" hidden="false" customHeight="true" outlineLevel="0" collapsed="false">
      <c r="A9" s="44" t="n">
        <v>2</v>
      </c>
      <c r="B9" s="45"/>
      <c r="C9" s="46" t="s">
        <v>305</v>
      </c>
      <c r="D9" s="47" t="s">
        <v>306</v>
      </c>
      <c r="E9" s="48" t="s">
        <v>307</v>
      </c>
      <c r="F9" s="49" t="s">
        <v>106</v>
      </c>
      <c r="G9" s="49" t="s">
        <v>107</v>
      </c>
      <c r="H9" s="49" t="s">
        <v>308</v>
      </c>
      <c r="I9" s="50" t="n">
        <v>14</v>
      </c>
      <c r="J9" s="108" t="n">
        <v>0.00067337962962963</v>
      </c>
      <c r="K9" s="73"/>
      <c r="L9" s="55" t="str">
        <f aca="false">IF(ISBLANK(J9),"",IF(J9&gt;0.000811805555555556,"",IF(J9&lt;=0.000605324074074074,"TSM",IF(J9&lt;=0.000626736111111111,"SM",IF(J9&lt;=0.000659722222222222,"KSM",IF(J9&lt;=0.000695601851851852,"I A",IF(J9&lt;=0.000742361111111111,"II A",IF(J9&lt;=0.000811805555555556,"III A"))))))))</f>
        <v>I A</v>
      </c>
      <c r="M9" s="49" t="s">
        <v>309</v>
      </c>
      <c r="N9" s="106" t="s">
        <v>444</v>
      </c>
      <c r="O9" s="107"/>
    </row>
    <row r="10" customFormat="false" ht="13.95" hidden="false" customHeight="true" outlineLevel="0" collapsed="false">
      <c r="A10" s="44" t="n">
        <v>3</v>
      </c>
      <c r="B10" s="45"/>
      <c r="C10" s="46" t="s">
        <v>284</v>
      </c>
      <c r="D10" s="47" t="s">
        <v>306</v>
      </c>
      <c r="E10" s="48" t="s">
        <v>307</v>
      </c>
      <c r="F10" s="49" t="s">
        <v>106</v>
      </c>
      <c r="G10" s="49" t="s">
        <v>107</v>
      </c>
      <c r="H10" s="49" t="s">
        <v>308</v>
      </c>
      <c r="I10" s="50" t="n">
        <v>11</v>
      </c>
      <c r="J10" s="108" t="n">
        <v>0.000681481481481482</v>
      </c>
      <c r="K10" s="73"/>
      <c r="L10" s="55" t="str">
        <f aca="false">IF(ISBLANK(J10),"",IF(J10&gt;0.000811805555555556,"",IF(J10&lt;=0.000605324074074074,"TSM",IF(J10&lt;=0.000626736111111111,"SM",IF(J10&lt;=0.000659722222222222,"KSM",IF(J10&lt;=0.000695601851851852,"I A",IF(J10&lt;=0.000742361111111111,"II A",IF(J10&lt;=0.000811805555555556,"III A"))))))))</f>
        <v>I A</v>
      </c>
      <c r="M10" s="49" t="s">
        <v>309</v>
      </c>
      <c r="N10" s="106" t="s">
        <v>69</v>
      </c>
      <c r="O10" s="106" t="s">
        <v>436</v>
      </c>
    </row>
    <row r="11" customFormat="false" ht="13.95" hidden="false" customHeight="true" outlineLevel="0" collapsed="false">
      <c r="A11" s="44" t="n">
        <v>4</v>
      </c>
      <c r="B11" s="45"/>
      <c r="C11" s="46" t="s">
        <v>438</v>
      </c>
      <c r="D11" s="47" t="s">
        <v>439</v>
      </c>
      <c r="E11" s="48" t="s">
        <v>440</v>
      </c>
      <c r="F11" s="49" t="s">
        <v>45</v>
      </c>
      <c r="G11" s="49" t="s">
        <v>441</v>
      </c>
      <c r="H11" s="49"/>
      <c r="I11" s="50" t="n">
        <v>9</v>
      </c>
      <c r="J11" s="108" t="n">
        <v>0.000686805555555556</v>
      </c>
      <c r="K11" s="73"/>
      <c r="L11" s="55" t="str">
        <f aca="false">IF(ISBLANK(J11),"",IF(J11&gt;0.000811805555555556,"",IF(J11&lt;=0.000605324074074074,"TSM",IF(J11&lt;=0.000626736111111111,"SM",IF(J11&lt;=0.000659722222222222,"KSM",IF(J11&lt;=0.000695601851851852,"I A",IF(J11&lt;=0.000742361111111111,"II A",IF(J11&lt;=0.000811805555555556,"III A"))))))))</f>
        <v>I A</v>
      </c>
      <c r="M11" s="49" t="s">
        <v>442</v>
      </c>
      <c r="N11" s="106" t="s">
        <v>443</v>
      </c>
      <c r="O11" s="107"/>
    </row>
    <row r="12" customFormat="false" ht="13.95" hidden="false" customHeight="true" outlineLevel="0" collapsed="false">
      <c r="A12" s="44" t="n">
        <v>5</v>
      </c>
      <c r="B12" s="45"/>
      <c r="C12" s="46" t="s">
        <v>429</v>
      </c>
      <c r="D12" s="47" t="s">
        <v>430</v>
      </c>
      <c r="E12" s="48" t="s">
        <v>431</v>
      </c>
      <c r="F12" s="49" t="s">
        <v>432</v>
      </c>
      <c r="G12" s="49" t="s">
        <v>426</v>
      </c>
      <c r="H12" s="49" t="s">
        <v>122</v>
      </c>
      <c r="I12" s="50" t="n">
        <v>8</v>
      </c>
      <c r="J12" s="108" t="n">
        <v>0.000692013888888889</v>
      </c>
      <c r="K12" s="73"/>
      <c r="L12" s="55" t="str">
        <f aca="false">IF(ISBLANK(J12),"",IF(J12&gt;0.000811805555555556,"",IF(J12&lt;=0.000605324074074074,"TSM",IF(J12&lt;=0.000626736111111111,"SM",IF(J12&lt;=0.000659722222222222,"KSM",IF(J12&lt;=0.000695601851851852,"I A",IF(J12&lt;=0.000742361111111111,"II A",IF(J12&lt;=0.000811805555555556,"III A"))))))))</f>
        <v>I A</v>
      </c>
      <c r="M12" s="49" t="s">
        <v>433</v>
      </c>
      <c r="N12" s="106" t="s">
        <v>434</v>
      </c>
      <c r="O12" s="107"/>
    </row>
    <row r="13" customFormat="false" ht="13.95" hidden="false" customHeight="true" outlineLevel="0" collapsed="false">
      <c r="A13" s="44" t="n">
        <v>6</v>
      </c>
      <c r="B13" s="45"/>
      <c r="C13" s="46" t="s">
        <v>257</v>
      </c>
      <c r="D13" s="47" t="s">
        <v>279</v>
      </c>
      <c r="E13" s="48" t="s">
        <v>280</v>
      </c>
      <c r="F13" s="49" t="s">
        <v>152</v>
      </c>
      <c r="G13" s="49" t="s">
        <v>38</v>
      </c>
      <c r="H13" s="49" t="s">
        <v>281</v>
      </c>
      <c r="I13" s="50" t="n">
        <v>7</v>
      </c>
      <c r="J13" s="108" t="n">
        <v>0.000701273148148148</v>
      </c>
      <c r="K13" s="73"/>
      <c r="L13" s="55" t="str">
        <f aca="false">IF(ISBLANK(J13),"",IF(J13&gt;0.000811805555555556,"",IF(J13&lt;=0.000605324074074074,"TSM",IF(J13&lt;=0.000626736111111111,"SM",IF(J13&lt;=0.000659722222222222,"KSM",IF(J13&lt;=0.000695601851851852,"I A",IF(J13&lt;=0.000742361111111111,"II A",IF(J13&lt;=0.000811805555555556,"III A"))))))))</f>
        <v>II A</v>
      </c>
      <c r="M13" s="49" t="s">
        <v>282</v>
      </c>
      <c r="N13" s="106" t="s">
        <v>435</v>
      </c>
      <c r="O13" s="107"/>
    </row>
    <row r="14" customFormat="false" ht="13.95" hidden="false" customHeight="true" outlineLevel="0" collapsed="false">
      <c r="A14" s="44" t="n">
        <v>7</v>
      </c>
      <c r="B14" s="45"/>
      <c r="C14" s="46" t="s">
        <v>445</v>
      </c>
      <c r="D14" s="47" t="s">
        <v>446</v>
      </c>
      <c r="E14" s="48" t="s">
        <v>447</v>
      </c>
      <c r="F14" s="49" t="s">
        <v>58</v>
      </c>
      <c r="G14" s="49" t="s">
        <v>38</v>
      </c>
      <c r="H14" s="49"/>
      <c r="I14" s="50" t="s">
        <v>25</v>
      </c>
      <c r="J14" s="108" t="n">
        <v>0.000709837962962963</v>
      </c>
      <c r="K14" s="73"/>
      <c r="L14" s="55" t="str">
        <f aca="false">IF(ISBLANK(J14),"",IF(J14&gt;0.000811805555555556,"",IF(J14&lt;=0.000605324074074074,"TSM",IF(J14&lt;=0.000626736111111111,"SM",IF(J14&lt;=0.000659722222222222,"KSM",IF(J14&lt;=0.000695601851851852,"I A",IF(J14&lt;=0.000742361111111111,"II A",IF(J14&lt;=0.000811805555555556,"III A"))))))))</f>
        <v>II A</v>
      </c>
      <c r="M14" s="49" t="s">
        <v>417</v>
      </c>
      <c r="N14" s="106" t="s">
        <v>448</v>
      </c>
      <c r="O14" s="107"/>
    </row>
    <row r="15" customFormat="false" ht="13.95" hidden="false" customHeight="true" outlineLevel="0" collapsed="false">
      <c r="A15" s="44" t="n">
        <v>8</v>
      </c>
      <c r="B15" s="45"/>
      <c r="C15" s="46" t="s">
        <v>423</v>
      </c>
      <c r="D15" s="47" t="s">
        <v>424</v>
      </c>
      <c r="E15" s="48" t="s">
        <v>425</v>
      </c>
      <c r="F15" s="49" t="s">
        <v>88</v>
      </c>
      <c r="G15" s="49" t="s">
        <v>426</v>
      </c>
      <c r="H15" s="49"/>
      <c r="I15" s="50" t="n">
        <v>6</v>
      </c>
      <c r="J15" s="108" t="n">
        <v>0.000711342592592593</v>
      </c>
      <c r="K15" s="73"/>
      <c r="L15" s="55" t="str">
        <f aca="false">IF(ISBLANK(J15),"",IF(J15&gt;0.000811805555555556,"",IF(J15&lt;=0.000605324074074074,"TSM",IF(J15&lt;=0.000626736111111111,"SM",IF(J15&lt;=0.000659722222222222,"KSM",IF(J15&lt;=0.000695601851851852,"I A",IF(J15&lt;=0.000742361111111111,"II A",IF(J15&lt;=0.000811805555555556,"III A"))))))))</f>
        <v>II A</v>
      </c>
      <c r="M15" s="49" t="s">
        <v>427</v>
      </c>
      <c r="N15" s="106" t="s">
        <v>428</v>
      </c>
      <c r="O15" s="107"/>
    </row>
    <row r="16" customFormat="false" ht="13.95" hidden="false" customHeight="true" outlineLevel="0" collapsed="false">
      <c r="A16" s="44" t="n">
        <v>9</v>
      </c>
      <c r="B16" s="45"/>
      <c r="C16" s="46" t="s">
        <v>414</v>
      </c>
      <c r="D16" s="47" t="s">
        <v>415</v>
      </c>
      <c r="E16" s="48" t="s">
        <v>416</v>
      </c>
      <c r="F16" s="49" t="s">
        <v>58</v>
      </c>
      <c r="G16" s="49" t="s">
        <v>38</v>
      </c>
      <c r="H16" s="49"/>
      <c r="I16" s="50" t="s">
        <v>25</v>
      </c>
      <c r="J16" s="108" t="n">
        <v>0.000720949074074074</v>
      </c>
      <c r="K16" s="73"/>
      <c r="L16" s="55" t="str">
        <f aca="false">IF(ISBLANK(J16),"",IF(J16&gt;0.000811805555555556,"",IF(J16&lt;=0.000605324074074074,"TSM",IF(J16&lt;=0.000626736111111111,"SM",IF(J16&lt;=0.000659722222222222,"KSM",IF(J16&lt;=0.000695601851851852,"I A",IF(J16&lt;=0.000742361111111111,"II A",IF(J16&lt;=0.000811805555555556,"III A"))))))))</f>
        <v>II A</v>
      </c>
      <c r="M16" s="49" t="s">
        <v>417</v>
      </c>
      <c r="N16" s="106" t="s">
        <v>418</v>
      </c>
      <c r="O16" s="109"/>
    </row>
    <row r="17" customFormat="false" ht="13.95" hidden="false" customHeight="true" outlineLevel="0" collapsed="false">
      <c r="A17" s="44" t="n">
        <v>10</v>
      </c>
      <c r="B17" s="45"/>
      <c r="C17" s="46" t="s">
        <v>27</v>
      </c>
      <c r="D17" s="47" t="s">
        <v>419</v>
      </c>
      <c r="E17" s="48" t="s">
        <v>420</v>
      </c>
      <c r="F17" s="49" t="s">
        <v>340</v>
      </c>
      <c r="G17" s="49" t="s">
        <v>89</v>
      </c>
      <c r="H17" s="49" t="s">
        <v>234</v>
      </c>
      <c r="I17" s="50" t="s">
        <v>25</v>
      </c>
      <c r="J17" s="108" t="n">
        <v>0.000725694444444444</v>
      </c>
      <c r="K17" s="73"/>
      <c r="L17" s="55" t="str">
        <f aca="false">IF(ISBLANK(J17),"",IF(J17&gt;0.000811805555555556,"",IF(J17&lt;=0.000605324074074074,"TSM",IF(J17&lt;=0.000626736111111111,"SM",IF(J17&lt;=0.000659722222222222,"KSM",IF(J17&lt;=0.000695601851851852,"I A",IF(J17&lt;=0.000742361111111111,"II A",IF(J17&lt;=0.000811805555555556,"III A"))))))))</f>
        <v>II A</v>
      </c>
      <c r="M17" s="49" t="s">
        <v>421</v>
      </c>
      <c r="N17" s="106" t="s">
        <v>422</v>
      </c>
      <c r="O17" s="107"/>
    </row>
    <row r="18" customFormat="false" ht="13.95" hidden="false" customHeight="true" outlineLevel="0" collapsed="false">
      <c r="A18" s="44" t="n">
        <v>11</v>
      </c>
      <c r="B18" s="45"/>
      <c r="C18" s="46" t="s">
        <v>411</v>
      </c>
      <c r="D18" s="47" t="s">
        <v>412</v>
      </c>
      <c r="E18" s="48" t="s">
        <v>413</v>
      </c>
      <c r="F18" s="49" t="s">
        <v>106</v>
      </c>
      <c r="G18" s="49" t="s">
        <v>107</v>
      </c>
      <c r="H18" s="49"/>
      <c r="I18" s="50" t="n">
        <v>5</v>
      </c>
      <c r="J18" s="108" t="n">
        <v>0.000752083333333333</v>
      </c>
      <c r="K18" s="73"/>
      <c r="L18" s="55" t="str">
        <f aca="false">IF(ISBLANK(J18),"",IF(J18&gt;0.000811805555555556,"",IF(J18&lt;=0.000605324074074074,"TSM",IF(J18&lt;=0.000626736111111111,"SM",IF(J18&lt;=0.000659722222222222,"KSM",IF(J18&lt;=0.000695601851851852,"I A",IF(J18&lt;=0.000742361111111111,"II A",IF(J18&lt;=0.000811805555555556,"III A"))))))))</f>
        <v>III A</v>
      </c>
      <c r="M18" s="49" t="s">
        <v>108</v>
      </c>
      <c r="N18" s="106" t="s">
        <v>69</v>
      </c>
      <c r="O18" s="107"/>
    </row>
    <row r="19" customFormat="false" ht="13.95" hidden="false" customHeight="true" outlineLevel="0" collapsed="false">
      <c r="A19" s="44" t="s">
        <v>326</v>
      </c>
      <c r="B19" s="45"/>
      <c r="C19" s="46" t="s">
        <v>34</v>
      </c>
      <c r="D19" s="47" t="s">
        <v>405</v>
      </c>
      <c r="E19" s="48" t="s">
        <v>406</v>
      </c>
      <c r="F19" s="49" t="s">
        <v>407</v>
      </c>
      <c r="G19" s="49" t="s">
        <v>211</v>
      </c>
      <c r="H19" s="49" t="s">
        <v>408</v>
      </c>
      <c r="I19" s="50" t="s">
        <v>272</v>
      </c>
      <c r="J19" s="108" t="n">
        <v>0.00067962962962963</v>
      </c>
      <c r="K19" s="73"/>
      <c r="L19" s="55" t="str">
        <f aca="false">IF(ISBLANK(J19),"",IF(J19&gt;0.000811805555555556,"",IF(J19&lt;=0.000605324074074074,"TSM",IF(J19&lt;=0.000626736111111111,"SM",IF(J19&lt;=0.000659722222222222,"KSM",IF(J19&lt;=0.000695601851851852,"I A",IF(J19&lt;=0.000742361111111111,"II A",IF(J19&lt;=0.000811805555555556,"III A"))))))))</f>
        <v>I A</v>
      </c>
      <c r="M19" s="49" t="s">
        <v>409</v>
      </c>
      <c r="N19" s="106" t="s">
        <v>410</v>
      </c>
      <c r="O19" s="107"/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P31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H9" activeCellId="0" sqref="H9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true" outlineLevel="0" max="2" min="2" style="1" width="4.66"/>
    <col collapsed="false" customWidth="true" hidden="false" outlineLevel="0" max="3" min="3" style="2" width="10.66"/>
    <col collapsed="false" customWidth="true" hidden="false" outlineLevel="0" max="4" min="4" style="3" width="14.66"/>
    <col collapsed="false" customWidth="true" hidden="false" outlineLevel="0" max="5" min="5" style="4" width="9.33"/>
    <col collapsed="false" customWidth="true" hidden="false" outlineLevel="0" max="6" min="6" style="3" width="12.66"/>
    <col collapsed="false" customWidth="true" hidden="false" outlineLevel="0" max="7" min="7" style="3" width="11.33"/>
    <col collapsed="false" customWidth="true" hidden="false" outlineLevel="0" max="8" min="8" style="3" width="12.89"/>
    <col collapsed="false" customWidth="true" hidden="false" outlineLevel="0" max="9" min="9" style="5" width="5.44"/>
    <col collapsed="false" customWidth="true" hidden="false" outlineLevel="0" max="10" min="10" style="6" width="8.56"/>
    <col collapsed="false" customWidth="true" hidden="true" outlineLevel="0" max="11" min="11" style="6" width="4.66"/>
    <col collapsed="false" customWidth="true" hidden="false" outlineLevel="0" max="12" min="12" style="5" width="4.44"/>
    <col collapsed="false" customWidth="true" hidden="false" outlineLevel="0" max="13" min="13" style="3" width="27.11"/>
    <col collapsed="false" customWidth="true" hidden="true" outlineLevel="0" max="14" min="14" style="110" width="5.89"/>
    <col collapsed="false" customWidth="true" hidden="false" outlineLevel="0" max="15" min="15" style="111" width="2"/>
    <col collapsed="false" customWidth="true" hidden="false" outlineLevel="0" max="16" min="16" style="3" width="2.56"/>
    <col collapsed="false" customWidth="true" hidden="false" outlineLevel="0" max="17" min="17" style="3" width="3.89"/>
    <col collapsed="false" customWidth="true" hidden="false" outlineLevel="0" max="1025" min="18" style="3" width="9.11"/>
  </cols>
  <sheetData>
    <row r="1" s="11" customFormat="true" ht="18.75" hidden="false" customHeight="true" outlineLevel="0" collapsed="false">
      <c r="A1" s="8" t="s">
        <v>0</v>
      </c>
      <c r="B1" s="9"/>
      <c r="C1" s="10"/>
      <c r="E1" s="12"/>
      <c r="I1" s="5"/>
      <c r="J1" s="13"/>
      <c r="K1" s="13"/>
      <c r="L1" s="5"/>
      <c r="N1" s="110"/>
      <c r="O1" s="112"/>
    </row>
    <row r="2" s="17" customFormat="true" ht="17.25" hidden="false" customHeight="true" outlineLevel="0" collapsed="false">
      <c r="A2" s="14"/>
      <c r="B2" s="15"/>
      <c r="C2" s="16"/>
      <c r="E2" s="18"/>
      <c r="I2" s="19"/>
      <c r="J2" s="20"/>
      <c r="K2" s="20"/>
      <c r="L2" s="19"/>
      <c r="M2" s="21" t="s">
        <v>1</v>
      </c>
      <c r="N2" s="113"/>
      <c r="O2" s="114"/>
    </row>
    <row r="3" customFormat="false" ht="12.75" hidden="false" customHeight="true" outlineLevel="0" collapsed="false">
      <c r="A3" s="23"/>
      <c r="B3" s="23"/>
      <c r="M3" s="24" t="s">
        <v>2</v>
      </c>
    </row>
    <row r="4" customFormat="false" ht="15.75" hidden="false" customHeight="true" outlineLevel="0" collapsed="false">
      <c r="C4" s="25" t="s">
        <v>449</v>
      </c>
      <c r="E4" s="26"/>
      <c r="M4" s="27"/>
    </row>
    <row r="5" customFormat="false" ht="3.75" hidden="false" customHeight="true" outlineLevel="0" collapsed="false"/>
    <row r="6" customFormat="false" ht="13.8" hidden="false" customHeight="false" outlineLevel="0" collapsed="false">
      <c r="B6" s="28"/>
      <c r="C6" s="29"/>
      <c r="D6" s="30" t="n">
        <v>1</v>
      </c>
      <c r="E6" s="31" t="s">
        <v>4</v>
      </c>
      <c r="F6" s="32" t="n">
        <v>3</v>
      </c>
      <c r="G6" s="33"/>
    </row>
    <row r="7" s="43" customFormat="true" ht="15" hidden="false" customHeight="true" outlineLevel="0" collapsed="false">
      <c r="A7" s="34" t="s">
        <v>5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5" t="s">
        <v>255</v>
      </c>
      <c r="K7" s="39" t="s">
        <v>16</v>
      </c>
      <c r="L7" s="40" t="s">
        <v>18</v>
      </c>
      <c r="M7" s="41" t="s">
        <v>19</v>
      </c>
      <c r="N7" s="115"/>
      <c r="O7" s="116"/>
    </row>
    <row r="8" customFormat="false" ht="13.5" hidden="false" customHeight="true" outlineLevel="0" collapsed="false">
      <c r="A8" s="44" t="n">
        <v>1</v>
      </c>
      <c r="B8" s="45"/>
      <c r="C8" s="46" t="s">
        <v>387</v>
      </c>
      <c r="D8" s="47" t="s">
        <v>388</v>
      </c>
      <c r="E8" s="48" t="s">
        <v>389</v>
      </c>
      <c r="F8" s="49" t="s">
        <v>390</v>
      </c>
      <c r="G8" s="49" t="s">
        <v>391</v>
      </c>
      <c r="H8" s="49" t="s">
        <v>392</v>
      </c>
      <c r="I8" s="85"/>
      <c r="J8" s="86" t="n">
        <v>51.14</v>
      </c>
      <c r="K8" s="53"/>
      <c r="L8" s="55" t="str">
        <f aca="false">IF(ISBLANK(J8),"",IF(J8&gt;60,"",IF(J8&lt;=45.95,"TSM",IF(J8&lt;=47.5,"SM",IF(J8&lt;=49.2,"KSM",IF(J8&lt;=51.7,"I A",IF(J8&lt;=55.5,"II A",IF(J8&lt;=60,"III A"))))))))</f>
        <v>I A</v>
      </c>
      <c r="M8" s="49" t="s">
        <v>393</v>
      </c>
      <c r="N8" s="117" t="s">
        <v>450</v>
      </c>
      <c r="O8" s="118"/>
      <c r="P8" s="119"/>
    </row>
    <row r="9" customFormat="false" ht="13.5" hidden="false" customHeight="true" outlineLevel="0" collapsed="false">
      <c r="A9" s="44" t="n">
        <v>2</v>
      </c>
      <c r="B9" s="45"/>
      <c r="C9" s="46" t="s">
        <v>241</v>
      </c>
      <c r="D9" s="47" t="s">
        <v>451</v>
      </c>
      <c r="E9" s="48" t="s">
        <v>64</v>
      </c>
      <c r="F9" s="49" t="s">
        <v>452</v>
      </c>
      <c r="G9" s="49" t="s">
        <v>453</v>
      </c>
      <c r="H9" s="49"/>
      <c r="I9" s="85" t="s">
        <v>25</v>
      </c>
      <c r="J9" s="86" t="n">
        <v>57.32</v>
      </c>
      <c r="K9" s="53"/>
      <c r="L9" s="55" t="str">
        <f aca="false">IF(ISBLANK(J9),"",IF(J9&gt;60,"",IF(J9&lt;=45.95,"TSM",IF(J9&lt;=47.5,"SM",IF(J9&lt;=49.2,"KSM",IF(J9&lt;=51.7,"I A",IF(J9&lt;=55.5,"II A",IF(J9&lt;=60,"III A"))))))))</f>
        <v>III A</v>
      </c>
      <c r="M9" s="49" t="s">
        <v>454</v>
      </c>
      <c r="N9" s="117" t="s">
        <v>455</v>
      </c>
      <c r="O9" s="118"/>
      <c r="P9" s="119"/>
    </row>
    <row r="10" customFormat="false" ht="13.5" hidden="false" customHeight="true" outlineLevel="0" collapsed="false">
      <c r="A10" s="44" t="n">
        <v>3</v>
      </c>
      <c r="B10" s="45"/>
      <c r="C10" s="46" t="s">
        <v>370</v>
      </c>
      <c r="D10" s="47" t="s">
        <v>456</v>
      </c>
      <c r="E10" s="48" t="s">
        <v>457</v>
      </c>
      <c r="F10" s="49" t="s">
        <v>390</v>
      </c>
      <c r="G10" s="49" t="s">
        <v>391</v>
      </c>
      <c r="H10" s="49" t="s">
        <v>392</v>
      </c>
      <c r="I10" s="85"/>
      <c r="J10" s="86" t="n">
        <v>55.75</v>
      </c>
      <c r="K10" s="53"/>
      <c r="L10" s="55" t="str">
        <f aca="false">IF(ISBLANK(J10),"",IF(J10&gt;60,"",IF(J10&lt;=45.95,"TSM",IF(J10&lt;=47.5,"SM",IF(J10&lt;=49.2,"KSM",IF(J10&lt;=51.7,"I A",IF(J10&lt;=55.5,"II A",IF(J10&lt;=60,"III A"))))))))</f>
        <v>III A</v>
      </c>
      <c r="M10" s="49" t="s">
        <v>393</v>
      </c>
      <c r="N10" s="117" t="s">
        <v>450</v>
      </c>
      <c r="O10" s="118"/>
      <c r="P10" s="119"/>
    </row>
    <row r="11" customFormat="false" ht="13.5" hidden="false" customHeight="true" outlineLevel="0" collapsed="false">
      <c r="A11" s="44" t="n">
        <v>4</v>
      </c>
      <c r="B11" s="45"/>
      <c r="C11" s="46" t="s">
        <v>370</v>
      </c>
      <c r="D11" s="47" t="s">
        <v>371</v>
      </c>
      <c r="E11" s="48" t="s">
        <v>372</v>
      </c>
      <c r="F11" s="49" t="s">
        <v>23</v>
      </c>
      <c r="G11" s="49" t="s">
        <v>24</v>
      </c>
      <c r="H11" s="49"/>
      <c r="I11" s="85" t="s">
        <v>25</v>
      </c>
      <c r="J11" s="86" t="n">
        <v>54.61</v>
      </c>
      <c r="K11" s="53"/>
      <c r="L11" s="55" t="str">
        <f aca="false">IF(ISBLANK(J11),"",IF(J11&gt;60,"",IF(J11&lt;=45.95,"TSM",IF(J11&lt;=47.5,"SM",IF(J11&lt;=49.2,"KSM",IF(J11&lt;=51.7,"I A",IF(J11&lt;=55.5,"II A",IF(J11&lt;=60,"III A"))))))))</f>
        <v>II A</v>
      </c>
      <c r="M11" s="49" t="s">
        <v>373</v>
      </c>
      <c r="N11" s="117" t="s">
        <v>458</v>
      </c>
      <c r="O11" s="118"/>
      <c r="P11" s="119"/>
    </row>
    <row r="12" customFormat="false" ht="13.5" hidden="false" customHeight="true" outlineLevel="0" collapsed="false">
      <c r="A12" s="44" t="n">
        <v>5</v>
      </c>
      <c r="B12" s="45"/>
      <c r="C12" s="46" t="s">
        <v>459</v>
      </c>
      <c r="D12" s="47" t="s">
        <v>460</v>
      </c>
      <c r="E12" s="48" t="s">
        <v>461</v>
      </c>
      <c r="F12" s="49" t="s">
        <v>152</v>
      </c>
      <c r="G12" s="49" t="s">
        <v>38</v>
      </c>
      <c r="H12" s="49"/>
      <c r="I12" s="85"/>
      <c r="J12" s="86" t="n">
        <v>54.77</v>
      </c>
      <c r="K12" s="53"/>
      <c r="L12" s="55" t="str">
        <f aca="false">IF(ISBLANK(J12),"",IF(J12&gt;60,"",IF(J12&lt;=45.95,"TSM",IF(J12&lt;=47.5,"SM",IF(J12&lt;=49.2,"KSM",IF(J12&lt;=51.7,"I A",IF(J12&lt;=55.5,"II A",IF(J12&lt;=60,"III A"))))))))</f>
        <v>II A</v>
      </c>
      <c r="M12" s="49" t="s">
        <v>462</v>
      </c>
      <c r="N12" s="117" t="s">
        <v>463</v>
      </c>
      <c r="O12" s="118"/>
      <c r="P12" s="119"/>
    </row>
    <row r="13" customFormat="false" ht="13.5" hidden="false" customHeight="true" outlineLevel="0" collapsed="false">
      <c r="A13" s="44" t="n">
        <v>6</v>
      </c>
      <c r="B13" s="45"/>
      <c r="C13" s="46"/>
      <c r="D13" s="47"/>
      <c r="E13" s="48"/>
      <c r="F13" s="49"/>
      <c r="G13" s="49"/>
      <c r="H13" s="49"/>
      <c r="I13" s="85"/>
      <c r="J13" s="86"/>
      <c r="K13" s="53"/>
      <c r="L13" s="55" t="str">
        <f aca="false">IF(ISBLANK(J13),"",IF(J13&gt;60,"",IF(J13&lt;=45.95,"TSM",IF(J13&lt;=47.5,"SM",IF(J13&lt;=49.2,"KSM",IF(J13&lt;=51.7,"I A",IF(J13&lt;=55.5,"II A",IF(J13&lt;=60,"III A"))))))))</f>
        <v/>
      </c>
      <c r="M13" s="49"/>
      <c r="N13" s="117"/>
      <c r="O13" s="118"/>
      <c r="P13" s="119"/>
    </row>
    <row r="14" customFormat="false" ht="3.75" hidden="false" customHeight="true" outlineLevel="0" collapsed="false">
      <c r="L14" s="5" t="str">
        <f aca="false">IF(ISBLANK(J14),"",IF(J14&gt;60,"",IF(J14&lt;=45.95,"TSM",IF(J14&lt;=47.5,"SM",IF(J14&lt;=49.2,"KSM",IF(J14&lt;=51.7,"I A",IF(J14&lt;=55.5,"II A",IF(J14&lt;=60,"III A"))))))))</f>
        <v/>
      </c>
    </row>
    <row r="15" customFormat="false" ht="13.8" hidden="false" customHeight="false" outlineLevel="0" collapsed="false">
      <c r="B15" s="28"/>
      <c r="C15" s="29"/>
      <c r="D15" s="30" t="n">
        <v>2</v>
      </c>
      <c r="E15" s="31" t="s">
        <v>4</v>
      </c>
      <c r="F15" s="32" t="n">
        <v>3</v>
      </c>
      <c r="G15" s="33"/>
    </row>
    <row r="16" s="43" customFormat="true" ht="15" hidden="false" customHeight="true" outlineLevel="0" collapsed="false">
      <c r="A16" s="34" t="s">
        <v>5</v>
      </c>
      <c r="B16" s="67" t="s">
        <v>6</v>
      </c>
      <c r="C16" s="36" t="s">
        <v>7</v>
      </c>
      <c r="D16" s="37" t="s">
        <v>8</v>
      </c>
      <c r="E16" s="38" t="s">
        <v>9</v>
      </c>
      <c r="F16" s="39" t="s">
        <v>10</v>
      </c>
      <c r="G16" s="39" t="s">
        <v>144</v>
      </c>
      <c r="H16" s="39" t="s">
        <v>12</v>
      </c>
      <c r="I16" s="38" t="s">
        <v>13</v>
      </c>
      <c r="J16" s="35" t="s">
        <v>255</v>
      </c>
      <c r="K16" s="39" t="s">
        <v>16</v>
      </c>
      <c r="L16" s="40" t="s">
        <v>18</v>
      </c>
      <c r="M16" s="41" t="s">
        <v>19</v>
      </c>
      <c r="N16" s="115"/>
      <c r="O16" s="116"/>
    </row>
    <row r="17" customFormat="false" ht="13.5" hidden="false" customHeight="true" outlineLevel="0" collapsed="false">
      <c r="A17" s="44" t="n">
        <v>1</v>
      </c>
      <c r="B17" s="45"/>
      <c r="C17" s="46" t="s">
        <v>370</v>
      </c>
      <c r="D17" s="47" t="s">
        <v>464</v>
      </c>
      <c r="E17" s="48" t="s">
        <v>465</v>
      </c>
      <c r="F17" s="49" t="s">
        <v>152</v>
      </c>
      <c r="G17" s="49" t="s">
        <v>38</v>
      </c>
      <c r="H17" s="49" t="s">
        <v>39</v>
      </c>
      <c r="I17" s="85"/>
      <c r="J17" s="86" t="n">
        <v>53.01</v>
      </c>
      <c r="K17" s="53"/>
      <c r="L17" s="55" t="str">
        <f aca="false">IF(ISBLANK(J17),"",IF(J17&gt;60,"",IF(J17&lt;=45.95,"TSM",IF(J17&lt;=47.5,"SM",IF(J17&lt;=49.2,"KSM",IF(J17&lt;=51.7,"I A",IF(J17&lt;=55.5,"II A",IF(J17&lt;=60,"III A"))))))))</f>
        <v>II A</v>
      </c>
      <c r="M17" s="49" t="s">
        <v>462</v>
      </c>
      <c r="N17" s="117" t="s">
        <v>69</v>
      </c>
      <c r="O17" s="118"/>
      <c r="P17" s="119"/>
    </row>
    <row r="18" customFormat="false" ht="13.5" hidden="false" customHeight="true" outlineLevel="0" collapsed="false">
      <c r="A18" s="44" t="n">
        <v>2</v>
      </c>
      <c r="B18" s="45"/>
      <c r="C18" s="46" t="s">
        <v>348</v>
      </c>
      <c r="D18" s="47" t="s">
        <v>349</v>
      </c>
      <c r="E18" s="48" t="s">
        <v>350</v>
      </c>
      <c r="F18" s="49" t="s">
        <v>263</v>
      </c>
      <c r="G18" s="49" t="s">
        <v>264</v>
      </c>
      <c r="H18" s="49" t="s">
        <v>265</v>
      </c>
      <c r="I18" s="85"/>
      <c r="J18" s="86" t="s">
        <v>352</v>
      </c>
      <c r="K18" s="53"/>
      <c r="L18" s="55" t="str">
        <f aca="false">IF(ISBLANK(J18),"",IF(J18&gt;60,"",IF(J18&lt;=45.95,"TSM",IF(J18&lt;=47.5,"SM",IF(J18&lt;=49.2,"KSM",IF(J18&lt;=51.7,"I A",IF(J18&lt;=55.5,"II A",IF(J18&lt;=60,"III A"))))))))</f>
        <v/>
      </c>
      <c r="M18" s="49" t="s">
        <v>266</v>
      </c>
      <c r="N18" s="117" t="s">
        <v>466</v>
      </c>
      <c r="O18" s="118"/>
      <c r="P18" s="119"/>
    </row>
    <row r="19" customFormat="false" ht="13.5" hidden="false" customHeight="true" outlineLevel="0" collapsed="false">
      <c r="A19" s="44" t="n">
        <v>3</v>
      </c>
      <c r="B19" s="45"/>
      <c r="C19" s="46" t="s">
        <v>380</v>
      </c>
      <c r="D19" s="47" t="s">
        <v>381</v>
      </c>
      <c r="E19" s="48" t="s">
        <v>382</v>
      </c>
      <c r="F19" s="49" t="s">
        <v>383</v>
      </c>
      <c r="G19" s="49" t="s">
        <v>384</v>
      </c>
      <c r="H19" s="49" t="s">
        <v>385</v>
      </c>
      <c r="I19" s="85"/>
      <c r="J19" s="86" t="n">
        <v>55.51</v>
      </c>
      <c r="K19" s="53"/>
      <c r="L19" s="55" t="str">
        <f aca="false">IF(ISBLANK(J19),"",IF(J19&gt;60,"",IF(J19&lt;=45.95,"TSM",IF(J19&lt;=47.5,"SM",IF(J19&lt;=49.2,"KSM",IF(J19&lt;=51.7,"I A",IF(J19&lt;=55.5,"II A",IF(J19&lt;=60,"III A"))))))))</f>
        <v>III A</v>
      </c>
      <c r="M19" s="49" t="s">
        <v>386</v>
      </c>
      <c r="N19" s="117" t="s">
        <v>467</v>
      </c>
      <c r="O19" s="118"/>
      <c r="P19" s="119"/>
    </row>
    <row r="20" customFormat="false" ht="13.5" hidden="false" customHeight="true" outlineLevel="0" collapsed="false">
      <c r="A20" s="44" t="n">
        <v>4</v>
      </c>
      <c r="B20" s="45"/>
      <c r="C20" s="46" t="s">
        <v>357</v>
      </c>
      <c r="D20" s="47" t="s">
        <v>358</v>
      </c>
      <c r="E20" s="48" t="s">
        <v>359</v>
      </c>
      <c r="F20" s="49" t="s">
        <v>23</v>
      </c>
      <c r="G20" s="49" t="s">
        <v>360</v>
      </c>
      <c r="H20" s="49" t="s">
        <v>46</v>
      </c>
      <c r="I20" s="85" t="s">
        <v>25</v>
      </c>
      <c r="J20" s="86" t="n">
        <v>53.45</v>
      </c>
      <c r="K20" s="53"/>
      <c r="L20" s="55" t="str">
        <f aca="false">IF(ISBLANK(J20),"",IF(J20&gt;60,"",IF(J20&lt;=45.95,"TSM",IF(J20&lt;=47.5,"SM",IF(J20&lt;=49.2,"KSM",IF(J20&lt;=51.7,"I A",IF(J20&lt;=55.5,"II A",IF(J20&lt;=60,"III A"))))))))</f>
        <v>II A</v>
      </c>
      <c r="M20" s="49" t="s">
        <v>47</v>
      </c>
      <c r="N20" s="117" t="s">
        <v>468</v>
      </c>
      <c r="O20" s="118"/>
      <c r="P20" s="119"/>
    </row>
    <row r="21" customFormat="false" ht="13.5" hidden="false" customHeight="true" outlineLevel="0" collapsed="false">
      <c r="A21" s="44" t="n">
        <v>5</v>
      </c>
      <c r="B21" s="45"/>
      <c r="C21" s="46" t="s">
        <v>399</v>
      </c>
      <c r="D21" s="47" t="s">
        <v>338</v>
      </c>
      <c r="E21" s="48" t="s">
        <v>400</v>
      </c>
      <c r="F21" s="49" t="s">
        <v>176</v>
      </c>
      <c r="G21" s="49" t="s">
        <v>177</v>
      </c>
      <c r="H21" s="49"/>
      <c r="I21" s="85"/>
      <c r="J21" s="86" t="n">
        <v>55.71</v>
      </c>
      <c r="K21" s="53"/>
      <c r="L21" s="55" t="str">
        <f aca="false">IF(ISBLANK(J21),"",IF(J21&gt;60,"",IF(J21&lt;=45.95,"TSM",IF(J21&lt;=47.5,"SM",IF(J21&lt;=49.2,"KSM",IF(J21&lt;=51.7,"I A",IF(J21&lt;=55.5,"II A",IF(J21&lt;=60,"III A"))))))))</f>
        <v>III A</v>
      </c>
      <c r="M21" s="49" t="s">
        <v>178</v>
      </c>
      <c r="N21" s="117" t="s">
        <v>469</v>
      </c>
      <c r="O21" s="118"/>
      <c r="P21" s="119"/>
    </row>
    <row r="22" customFormat="false" ht="13.5" hidden="false" customHeight="true" outlineLevel="0" collapsed="false">
      <c r="A22" s="44" t="n">
        <v>6</v>
      </c>
      <c r="B22" s="45"/>
      <c r="C22" s="46" t="s">
        <v>337</v>
      </c>
      <c r="D22" s="47" t="s">
        <v>338</v>
      </c>
      <c r="E22" s="48" t="s">
        <v>339</v>
      </c>
      <c r="F22" s="49" t="s">
        <v>340</v>
      </c>
      <c r="G22" s="49" t="s">
        <v>89</v>
      </c>
      <c r="H22" s="49" t="s">
        <v>341</v>
      </c>
      <c r="I22" s="85" t="s">
        <v>25</v>
      </c>
      <c r="J22" s="86" t="n">
        <v>54.89</v>
      </c>
      <c r="K22" s="53"/>
      <c r="L22" s="55" t="str">
        <f aca="false">IF(ISBLANK(J22),"",IF(J22&gt;60,"",IF(J22&lt;=45.95,"TSM",IF(J22&lt;=47.5,"SM",IF(J22&lt;=49.2,"KSM",IF(J22&lt;=51.7,"I A",IF(J22&lt;=55.5,"II A",IF(J22&lt;=60,"III A"))))))))</f>
        <v>II A</v>
      </c>
      <c r="M22" s="49" t="s">
        <v>342</v>
      </c>
      <c r="N22" s="117" t="s">
        <v>470</v>
      </c>
      <c r="O22" s="118"/>
      <c r="P22" s="119"/>
    </row>
    <row r="23" customFormat="false" ht="3.75" hidden="false" customHeight="true" outlineLevel="0" collapsed="false">
      <c r="L23" s="5" t="str">
        <f aca="false">IF(ISBLANK(J23),"",IF(J23&gt;60,"",IF(J23&lt;=45.95,"TSM",IF(J23&lt;=47.5,"SM",IF(J23&lt;=49.2,"KSM",IF(J23&lt;=51.7,"I A",IF(J23&lt;=55.5,"II A",IF(J23&lt;=60,"III A"))))))))</f>
        <v/>
      </c>
    </row>
    <row r="24" customFormat="false" ht="13.8" hidden="false" customHeight="false" outlineLevel="0" collapsed="false">
      <c r="B24" s="28"/>
      <c r="C24" s="29"/>
      <c r="D24" s="30" t="n">
        <v>3</v>
      </c>
      <c r="E24" s="31" t="s">
        <v>4</v>
      </c>
      <c r="F24" s="32" t="n">
        <v>3</v>
      </c>
      <c r="G24" s="33"/>
    </row>
    <row r="25" s="43" customFormat="true" ht="15" hidden="false" customHeight="true" outlineLevel="0" collapsed="false">
      <c r="A25" s="34" t="s">
        <v>5</v>
      </c>
      <c r="B25" s="67" t="s">
        <v>6</v>
      </c>
      <c r="C25" s="36" t="s">
        <v>7</v>
      </c>
      <c r="D25" s="37" t="s">
        <v>8</v>
      </c>
      <c r="E25" s="38" t="s">
        <v>9</v>
      </c>
      <c r="F25" s="39" t="s">
        <v>10</v>
      </c>
      <c r="G25" s="39" t="s">
        <v>144</v>
      </c>
      <c r="H25" s="39" t="s">
        <v>12</v>
      </c>
      <c r="I25" s="38" t="s">
        <v>13</v>
      </c>
      <c r="J25" s="35" t="s">
        <v>255</v>
      </c>
      <c r="K25" s="39" t="s">
        <v>16</v>
      </c>
      <c r="L25" s="40" t="s">
        <v>18</v>
      </c>
      <c r="M25" s="41" t="s">
        <v>19</v>
      </c>
      <c r="N25" s="115"/>
      <c r="O25" s="116"/>
    </row>
    <row r="26" customFormat="false" ht="13.5" hidden="false" customHeight="true" outlineLevel="0" collapsed="false">
      <c r="A26" s="44" t="n">
        <v>1</v>
      </c>
      <c r="B26" s="45"/>
      <c r="C26" s="46" t="s">
        <v>471</v>
      </c>
      <c r="D26" s="47" t="s">
        <v>472</v>
      </c>
      <c r="E26" s="48" t="s">
        <v>473</v>
      </c>
      <c r="F26" s="49" t="s">
        <v>263</v>
      </c>
      <c r="G26" s="49" t="s">
        <v>264</v>
      </c>
      <c r="H26" s="49" t="s">
        <v>265</v>
      </c>
      <c r="I26" s="85"/>
      <c r="J26" s="86" t="n">
        <v>57.26</v>
      </c>
      <c r="K26" s="53"/>
      <c r="L26" s="55" t="str">
        <f aca="false">IF(ISBLANK(J26),"",IF(J26&gt;60,"",IF(J26&lt;=45.95,"TSM",IF(J26&lt;=47.5,"SM",IF(J26&lt;=49.2,"KSM",IF(J26&lt;=51.7,"I A",IF(J26&lt;=55.5,"II A",IF(J26&lt;=60,"III A"))))))))</f>
        <v>III A</v>
      </c>
      <c r="M26" s="49" t="s">
        <v>474</v>
      </c>
      <c r="N26" s="117" t="s">
        <v>475</v>
      </c>
      <c r="O26" s="118"/>
      <c r="P26" s="119"/>
    </row>
    <row r="27" customFormat="false" ht="13.5" hidden="false" customHeight="true" outlineLevel="0" collapsed="false">
      <c r="A27" s="44" t="n">
        <v>2</v>
      </c>
      <c r="B27" s="45"/>
      <c r="C27" s="46" t="s">
        <v>476</v>
      </c>
      <c r="D27" s="47" t="s">
        <v>381</v>
      </c>
      <c r="E27" s="48" t="s">
        <v>382</v>
      </c>
      <c r="F27" s="49" t="s">
        <v>383</v>
      </c>
      <c r="G27" s="49" t="s">
        <v>384</v>
      </c>
      <c r="H27" s="49" t="s">
        <v>385</v>
      </c>
      <c r="I27" s="85"/>
      <c r="J27" s="86" t="n">
        <v>52.9</v>
      </c>
      <c r="K27" s="53"/>
      <c r="L27" s="55" t="str">
        <f aca="false">IF(ISBLANK(J27),"",IF(J27&gt;60,"",IF(J27&lt;=45.95,"TSM",IF(J27&lt;=47.5,"SM",IF(J27&lt;=49.2,"KSM",IF(J27&lt;=51.7,"I A",IF(J27&lt;=55.5,"II A",IF(J27&lt;=60,"III A"))))))))</f>
        <v>II A</v>
      </c>
      <c r="M27" s="49" t="s">
        <v>386</v>
      </c>
      <c r="N27" s="117" t="s">
        <v>477</v>
      </c>
      <c r="O27" s="118"/>
      <c r="P27" s="119"/>
    </row>
    <row r="28" customFormat="false" ht="13.5" hidden="false" customHeight="true" outlineLevel="0" collapsed="false">
      <c r="A28" s="44" t="n">
        <v>3</v>
      </c>
      <c r="B28" s="45"/>
      <c r="C28" s="46" t="s">
        <v>478</v>
      </c>
      <c r="D28" s="47" t="s">
        <v>479</v>
      </c>
      <c r="E28" s="48" t="s">
        <v>480</v>
      </c>
      <c r="F28" s="49" t="s">
        <v>37</v>
      </c>
      <c r="G28" s="49" t="s">
        <v>38</v>
      </c>
      <c r="H28" s="49" t="s">
        <v>39</v>
      </c>
      <c r="I28" s="85"/>
      <c r="J28" s="86" t="n">
        <v>50.95</v>
      </c>
      <c r="K28" s="53"/>
      <c r="L28" s="55" t="str">
        <f aca="false">IF(ISBLANK(J28),"",IF(J28&gt;60,"",IF(J28&lt;=45.95,"TSM",IF(J28&lt;=47.5,"SM",IF(J28&lt;=49.2,"KSM",IF(J28&lt;=51.7,"I A",IF(J28&lt;=55.5,"II A",IF(J28&lt;=60,"III A"))))))))</f>
        <v>I A</v>
      </c>
      <c r="M28" s="49" t="s">
        <v>462</v>
      </c>
      <c r="N28" s="117" t="s">
        <v>481</v>
      </c>
      <c r="O28" s="118"/>
      <c r="P28" s="119"/>
    </row>
    <row r="29" customFormat="false" ht="13.5" hidden="false" customHeight="true" outlineLevel="0" collapsed="false">
      <c r="A29" s="44" t="n">
        <v>4</v>
      </c>
      <c r="B29" s="45"/>
      <c r="C29" s="46" t="s">
        <v>362</v>
      </c>
      <c r="D29" s="47" t="s">
        <v>363</v>
      </c>
      <c r="E29" s="48" t="s">
        <v>364</v>
      </c>
      <c r="F29" s="49" t="s">
        <v>365</v>
      </c>
      <c r="G29" s="49"/>
      <c r="H29" s="49"/>
      <c r="I29" s="85"/>
      <c r="J29" s="86" t="n">
        <v>52.27</v>
      </c>
      <c r="K29" s="53"/>
      <c r="L29" s="55" t="str">
        <f aca="false">IF(ISBLANK(J29),"",IF(J29&gt;60,"",IF(J29&lt;=45.95,"TSM",IF(J29&lt;=47.5,"SM",IF(J29&lt;=49.2,"KSM",IF(J29&lt;=51.7,"I A",IF(J29&lt;=55.5,"II A",IF(J29&lt;=60,"III A"))))))))</f>
        <v>II A</v>
      </c>
      <c r="M29" s="49" t="s">
        <v>366</v>
      </c>
      <c r="N29" s="117" t="s">
        <v>482</v>
      </c>
      <c r="O29" s="118"/>
      <c r="P29" s="119"/>
    </row>
    <row r="30" customFormat="false" ht="13.5" hidden="false" customHeight="true" outlineLevel="0" collapsed="false">
      <c r="A30" s="44" t="n">
        <v>5</v>
      </c>
      <c r="B30" s="45"/>
      <c r="C30" s="46" t="s">
        <v>483</v>
      </c>
      <c r="D30" s="47" t="s">
        <v>484</v>
      </c>
      <c r="E30" s="48" t="s">
        <v>485</v>
      </c>
      <c r="F30" s="49" t="s">
        <v>383</v>
      </c>
      <c r="G30" s="49" t="s">
        <v>384</v>
      </c>
      <c r="H30" s="49" t="s">
        <v>385</v>
      </c>
      <c r="I30" s="85"/>
      <c r="J30" s="86" t="n">
        <v>56.52</v>
      </c>
      <c r="K30" s="53"/>
      <c r="L30" s="55" t="str">
        <f aca="false">IF(ISBLANK(J30),"",IF(J30&gt;60,"",IF(J30&lt;=45.95,"TSM",IF(J30&lt;=47.5,"SM",IF(J30&lt;=49.2,"KSM",IF(J30&lt;=51.7,"I A",IF(J30&lt;=55.5,"II A",IF(J30&lt;=60,"III A"))))))))</f>
        <v>III A</v>
      </c>
      <c r="M30" s="49" t="s">
        <v>386</v>
      </c>
      <c r="N30" s="117" t="s">
        <v>486</v>
      </c>
      <c r="O30" s="118"/>
      <c r="P30" s="119"/>
    </row>
    <row r="31" customFormat="false" ht="13.5" hidden="false" customHeight="true" outlineLevel="0" collapsed="false">
      <c r="A31" s="44" t="n">
        <v>6</v>
      </c>
      <c r="B31" s="45"/>
      <c r="C31" s="46" t="s">
        <v>207</v>
      </c>
      <c r="D31" s="47" t="s">
        <v>487</v>
      </c>
      <c r="E31" s="48" t="s">
        <v>488</v>
      </c>
      <c r="F31" s="49" t="s">
        <v>37</v>
      </c>
      <c r="G31" s="49" t="s">
        <v>38</v>
      </c>
      <c r="H31" s="49"/>
      <c r="I31" s="85"/>
      <c r="J31" s="86" t="n">
        <v>50.58</v>
      </c>
      <c r="K31" s="53"/>
      <c r="L31" s="55" t="str">
        <f aca="false">IF(ISBLANK(J31),"",IF(J31&gt;60,"",IF(J31&lt;=45.95,"TSM",IF(J31&lt;=47.5,"SM",IF(J31&lt;=49.2,"KSM",IF(J31&lt;=51.7,"I A",IF(J31&lt;=55.5,"II A",IF(J31&lt;=60,"III A"))))))))</f>
        <v>I A</v>
      </c>
      <c r="M31" s="49" t="s">
        <v>153</v>
      </c>
      <c r="N31" s="117" t="s">
        <v>489</v>
      </c>
      <c r="O31" s="118"/>
      <c r="P31" s="119"/>
    </row>
  </sheetData>
  <printOptions headings="false" gridLines="false" gridLinesSet="true" horizontalCentered="true" verticalCentered="false"/>
  <pageMargins left="0.196527777777778" right="0.196527777777778" top="0.590277777777778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P2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23" activeCellId="0" sqref="I23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true" outlineLevel="0" max="2" min="2" style="1" width="4.66"/>
    <col collapsed="false" customWidth="true" hidden="false" outlineLevel="0" max="3" min="3" style="2" width="10.66"/>
    <col collapsed="false" customWidth="true" hidden="false" outlineLevel="0" max="4" min="4" style="3" width="14.66"/>
    <col collapsed="false" customWidth="true" hidden="false" outlineLevel="0" max="5" min="5" style="4" width="9.33"/>
    <col collapsed="false" customWidth="true" hidden="false" outlineLevel="0" max="6" min="6" style="3" width="12.66"/>
    <col collapsed="false" customWidth="true" hidden="false" outlineLevel="0" max="7" min="7" style="3" width="11.33"/>
    <col collapsed="false" customWidth="true" hidden="false" outlineLevel="0" max="8" min="8" style="3" width="12.89"/>
    <col collapsed="false" customWidth="true" hidden="false" outlineLevel="0" max="9" min="9" style="5" width="5.44"/>
    <col collapsed="false" customWidth="true" hidden="false" outlineLevel="0" max="10" min="10" style="6" width="8.56"/>
    <col collapsed="false" customWidth="true" hidden="true" outlineLevel="0" max="11" min="11" style="6" width="4.66"/>
    <col collapsed="false" customWidth="true" hidden="false" outlineLevel="0" max="12" min="12" style="5" width="4.44"/>
    <col collapsed="false" customWidth="true" hidden="false" outlineLevel="0" max="13" min="13" style="3" width="27.11"/>
    <col collapsed="false" customWidth="true" hidden="true" outlineLevel="0" max="14" min="14" style="110" width="5.89"/>
    <col collapsed="false" customWidth="true" hidden="false" outlineLevel="0" max="15" min="15" style="111" width="2"/>
    <col collapsed="false" customWidth="true" hidden="false" outlineLevel="0" max="16" min="16" style="3" width="2.56"/>
    <col collapsed="false" customWidth="true" hidden="false" outlineLevel="0" max="17" min="17" style="3" width="3.89"/>
    <col collapsed="false" customWidth="true" hidden="false" outlineLevel="0" max="1025" min="18" style="3" width="9.11"/>
  </cols>
  <sheetData>
    <row r="1" s="11" customFormat="true" ht="18.75" hidden="false" customHeight="true" outlineLevel="0" collapsed="false">
      <c r="A1" s="8" t="s">
        <v>0</v>
      </c>
      <c r="B1" s="9"/>
      <c r="C1" s="10"/>
      <c r="E1" s="12"/>
      <c r="I1" s="5"/>
      <c r="J1" s="13"/>
      <c r="K1" s="13"/>
      <c r="L1" s="5"/>
      <c r="N1" s="110"/>
      <c r="O1" s="112"/>
    </row>
    <row r="2" s="17" customFormat="true" ht="17.25" hidden="false" customHeight="true" outlineLevel="0" collapsed="false">
      <c r="A2" s="14"/>
      <c r="B2" s="15"/>
      <c r="C2" s="16"/>
      <c r="E2" s="18"/>
      <c r="I2" s="19"/>
      <c r="J2" s="20"/>
      <c r="K2" s="20"/>
      <c r="L2" s="19"/>
      <c r="M2" s="21" t="s">
        <v>1</v>
      </c>
      <c r="N2" s="113"/>
      <c r="O2" s="114"/>
    </row>
    <row r="3" customFormat="false" ht="12.75" hidden="false" customHeight="true" outlineLevel="0" collapsed="false">
      <c r="A3" s="23"/>
      <c r="B3" s="23"/>
      <c r="M3" s="24" t="s">
        <v>2</v>
      </c>
    </row>
    <row r="4" customFormat="false" ht="15.75" hidden="false" customHeight="true" outlineLevel="0" collapsed="false">
      <c r="C4" s="25" t="s">
        <v>449</v>
      </c>
      <c r="E4" s="26"/>
      <c r="M4" s="27"/>
    </row>
    <row r="5" customFormat="false" ht="3.75" hidden="false" customHeight="true" outlineLevel="0" collapsed="false"/>
    <row r="6" customFormat="false" ht="13.8" hidden="false" customHeight="false" outlineLevel="0" collapsed="false">
      <c r="B6" s="28"/>
      <c r="C6" s="29"/>
      <c r="D6" s="30"/>
      <c r="E6" s="31"/>
      <c r="F6" s="32"/>
      <c r="G6" s="33"/>
    </row>
    <row r="7" s="43" customFormat="true" ht="15" hidden="false" customHeight="true" outlineLevel="0" collapsed="false">
      <c r="A7" s="34" t="s">
        <v>142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5" t="s">
        <v>255</v>
      </c>
      <c r="K7" s="39" t="s">
        <v>16</v>
      </c>
      <c r="L7" s="40" t="s">
        <v>18</v>
      </c>
      <c r="M7" s="41" t="s">
        <v>19</v>
      </c>
      <c r="N7" s="115"/>
      <c r="O7" s="116"/>
    </row>
    <row r="8" customFormat="false" ht="13.5" hidden="false" customHeight="true" outlineLevel="0" collapsed="false">
      <c r="A8" s="44" t="n">
        <v>1</v>
      </c>
      <c r="B8" s="45"/>
      <c r="C8" s="46" t="s">
        <v>207</v>
      </c>
      <c r="D8" s="47" t="s">
        <v>487</v>
      </c>
      <c r="E8" s="48" t="s">
        <v>488</v>
      </c>
      <c r="F8" s="49" t="s">
        <v>37</v>
      </c>
      <c r="G8" s="49" t="s">
        <v>38</v>
      </c>
      <c r="H8" s="49"/>
      <c r="I8" s="85" t="n">
        <v>18</v>
      </c>
      <c r="J8" s="86" t="n">
        <v>50.58</v>
      </c>
      <c r="K8" s="53"/>
      <c r="L8" s="55" t="str">
        <f aca="false">IF(ISBLANK(J8),"",IF(J8&gt;60,"",IF(J8&lt;=45.95,"TSM",IF(J8&lt;=47.5,"SM",IF(J8&lt;=49.2,"KSM",IF(J8&lt;=51.7,"I A",IF(J8&lt;=55.5,"II A",IF(J8&lt;=60,"III A"))))))))</f>
        <v>I A</v>
      </c>
      <c r="M8" s="49" t="s">
        <v>153</v>
      </c>
      <c r="N8" s="117" t="s">
        <v>489</v>
      </c>
      <c r="O8" s="118"/>
      <c r="P8" s="119"/>
    </row>
    <row r="9" customFormat="false" ht="13.5" hidden="false" customHeight="true" outlineLevel="0" collapsed="false">
      <c r="A9" s="44" t="n">
        <v>2</v>
      </c>
      <c r="B9" s="45"/>
      <c r="C9" s="46" t="s">
        <v>478</v>
      </c>
      <c r="D9" s="47" t="s">
        <v>479</v>
      </c>
      <c r="E9" s="48" t="s">
        <v>480</v>
      </c>
      <c r="F9" s="49" t="s">
        <v>37</v>
      </c>
      <c r="G9" s="49" t="s">
        <v>38</v>
      </c>
      <c r="H9" s="49" t="s">
        <v>39</v>
      </c>
      <c r="I9" s="85" t="n">
        <v>14</v>
      </c>
      <c r="J9" s="86" t="n">
        <v>50.95</v>
      </c>
      <c r="K9" s="53"/>
      <c r="L9" s="55" t="str">
        <f aca="false">IF(ISBLANK(J9),"",IF(J9&gt;60,"",IF(J9&lt;=45.95,"TSM",IF(J9&lt;=47.5,"SM",IF(J9&lt;=49.2,"KSM",IF(J9&lt;=51.7,"I A",IF(J9&lt;=55.5,"II A",IF(J9&lt;=60,"III A"))))))))</f>
        <v>I A</v>
      </c>
      <c r="M9" s="49" t="s">
        <v>462</v>
      </c>
      <c r="N9" s="117" t="s">
        <v>481</v>
      </c>
      <c r="O9" s="118"/>
      <c r="P9" s="119"/>
    </row>
    <row r="10" customFormat="false" ht="13.5" hidden="false" customHeight="true" outlineLevel="0" collapsed="false">
      <c r="A10" s="44" t="n">
        <v>3</v>
      </c>
      <c r="B10" s="45"/>
      <c r="C10" s="46" t="s">
        <v>387</v>
      </c>
      <c r="D10" s="47" t="s">
        <v>388</v>
      </c>
      <c r="E10" s="48" t="s">
        <v>389</v>
      </c>
      <c r="F10" s="49" t="s">
        <v>390</v>
      </c>
      <c r="G10" s="49" t="s">
        <v>391</v>
      </c>
      <c r="H10" s="49" t="s">
        <v>392</v>
      </c>
      <c r="I10" s="85" t="n">
        <v>11</v>
      </c>
      <c r="J10" s="86" t="n">
        <v>51.14</v>
      </c>
      <c r="K10" s="53"/>
      <c r="L10" s="55" t="str">
        <f aca="false">IF(ISBLANK(J10),"",IF(J10&gt;60,"",IF(J10&lt;=45.95,"TSM",IF(J10&lt;=47.5,"SM",IF(J10&lt;=49.2,"KSM",IF(J10&lt;=51.7,"I A",IF(J10&lt;=55.5,"II A",IF(J10&lt;=60,"III A"))))))))</f>
        <v>I A</v>
      </c>
      <c r="M10" s="49" t="s">
        <v>393</v>
      </c>
      <c r="N10" s="117" t="s">
        <v>450</v>
      </c>
      <c r="O10" s="118"/>
      <c r="P10" s="119"/>
    </row>
    <row r="11" customFormat="false" ht="13.5" hidden="false" customHeight="true" outlineLevel="0" collapsed="false">
      <c r="A11" s="44" t="n">
        <v>4</v>
      </c>
      <c r="B11" s="45"/>
      <c r="C11" s="46" t="s">
        <v>362</v>
      </c>
      <c r="D11" s="47" t="s">
        <v>363</v>
      </c>
      <c r="E11" s="48" t="s">
        <v>364</v>
      </c>
      <c r="F11" s="49" t="s">
        <v>365</v>
      </c>
      <c r="G11" s="49"/>
      <c r="H11" s="49"/>
      <c r="I11" s="85" t="n">
        <v>9</v>
      </c>
      <c r="J11" s="86" t="n">
        <v>52.27</v>
      </c>
      <c r="K11" s="53"/>
      <c r="L11" s="55" t="str">
        <f aca="false">IF(ISBLANK(J11),"",IF(J11&gt;60,"",IF(J11&lt;=45.95,"TSM",IF(J11&lt;=47.5,"SM",IF(J11&lt;=49.2,"KSM",IF(J11&lt;=51.7,"I A",IF(J11&lt;=55.5,"II A",IF(J11&lt;=60,"III A"))))))))</f>
        <v>II A</v>
      </c>
      <c r="M11" s="49" t="s">
        <v>366</v>
      </c>
      <c r="N11" s="117" t="s">
        <v>482</v>
      </c>
      <c r="O11" s="118"/>
      <c r="P11" s="119"/>
    </row>
    <row r="12" customFormat="false" ht="13.5" hidden="false" customHeight="true" outlineLevel="0" collapsed="false">
      <c r="A12" s="44" t="n">
        <v>5</v>
      </c>
      <c r="B12" s="45"/>
      <c r="C12" s="46" t="s">
        <v>476</v>
      </c>
      <c r="D12" s="47" t="s">
        <v>381</v>
      </c>
      <c r="E12" s="48" t="s">
        <v>382</v>
      </c>
      <c r="F12" s="49" t="s">
        <v>383</v>
      </c>
      <c r="G12" s="49" t="s">
        <v>384</v>
      </c>
      <c r="H12" s="49" t="s">
        <v>385</v>
      </c>
      <c r="I12" s="85" t="n">
        <v>8</v>
      </c>
      <c r="J12" s="86" t="n">
        <v>52.9</v>
      </c>
      <c r="K12" s="53"/>
      <c r="L12" s="55" t="str">
        <f aca="false">IF(ISBLANK(J12),"",IF(J12&gt;60,"",IF(J12&lt;=45.95,"TSM",IF(J12&lt;=47.5,"SM",IF(J12&lt;=49.2,"KSM",IF(J12&lt;=51.7,"I A",IF(J12&lt;=55.5,"II A",IF(J12&lt;=60,"III A"))))))))</f>
        <v>II A</v>
      </c>
      <c r="M12" s="49" t="s">
        <v>386</v>
      </c>
      <c r="N12" s="117" t="s">
        <v>477</v>
      </c>
      <c r="O12" s="118"/>
      <c r="P12" s="119"/>
    </row>
    <row r="13" customFormat="false" ht="13.5" hidden="false" customHeight="true" outlineLevel="0" collapsed="false">
      <c r="A13" s="44" t="n">
        <v>6</v>
      </c>
      <c r="B13" s="45"/>
      <c r="C13" s="46" t="s">
        <v>370</v>
      </c>
      <c r="D13" s="47" t="s">
        <v>464</v>
      </c>
      <c r="E13" s="48" t="s">
        <v>465</v>
      </c>
      <c r="F13" s="49" t="s">
        <v>152</v>
      </c>
      <c r="G13" s="49" t="s">
        <v>38</v>
      </c>
      <c r="H13" s="49" t="s">
        <v>39</v>
      </c>
      <c r="I13" s="85" t="n">
        <v>7</v>
      </c>
      <c r="J13" s="86" t="n">
        <v>53.01</v>
      </c>
      <c r="K13" s="53"/>
      <c r="L13" s="55" t="str">
        <f aca="false">IF(ISBLANK(J13),"",IF(J13&gt;60,"",IF(J13&lt;=45.95,"TSM",IF(J13&lt;=47.5,"SM",IF(J13&lt;=49.2,"KSM",IF(J13&lt;=51.7,"I A",IF(J13&lt;=55.5,"II A",IF(J13&lt;=60,"III A"))))))))</f>
        <v>II A</v>
      </c>
      <c r="M13" s="49" t="s">
        <v>462</v>
      </c>
      <c r="N13" s="117" t="s">
        <v>69</v>
      </c>
      <c r="O13" s="118"/>
      <c r="P13" s="119"/>
    </row>
    <row r="14" customFormat="false" ht="13.5" hidden="false" customHeight="true" outlineLevel="0" collapsed="false">
      <c r="A14" s="44" t="n">
        <v>7</v>
      </c>
      <c r="B14" s="45"/>
      <c r="C14" s="46" t="s">
        <v>357</v>
      </c>
      <c r="D14" s="47" t="s">
        <v>358</v>
      </c>
      <c r="E14" s="48" t="s">
        <v>359</v>
      </c>
      <c r="F14" s="49" t="s">
        <v>23</v>
      </c>
      <c r="G14" s="49" t="s">
        <v>360</v>
      </c>
      <c r="H14" s="49" t="s">
        <v>46</v>
      </c>
      <c r="I14" s="85" t="s">
        <v>25</v>
      </c>
      <c r="J14" s="86" t="n">
        <v>53.45</v>
      </c>
      <c r="K14" s="53"/>
      <c r="L14" s="55" t="str">
        <f aca="false">IF(ISBLANK(J14),"",IF(J14&gt;60,"",IF(J14&lt;=45.95,"TSM",IF(J14&lt;=47.5,"SM",IF(J14&lt;=49.2,"KSM",IF(J14&lt;=51.7,"I A",IF(J14&lt;=55.5,"II A",IF(J14&lt;=60,"III A"))))))))</f>
        <v>II A</v>
      </c>
      <c r="M14" s="49" t="s">
        <v>47</v>
      </c>
      <c r="N14" s="117" t="s">
        <v>468</v>
      </c>
      <c r="O14" s="118"/>
      <c r="P14" s="119"/>
    </row>
    <row r="15" customFormat="false" ht="13.5" hidden="false" customHeight="true" outlineLevel="0" collapsed="false">
      <c r="A15" s="44" t="n">
        <v>8</v>
      </c>
      <c r="B15" s="45"/>
      <c r="C15" s="46" t="s">
        <v>370</v>
      </c>
      <c r="D15" s="47" t="s">
        <v>371</v>
      </c>
      <c r="E15" s="48" t="s">
        <v>372</v>
      </c>
      <c r="F15" s="49" t="s">
        <v>23</v>
      </c>
      <c r="G15" s="49" t="s">
        <v>24</v>
      </c>
      <c r="H15" s="49"/>
      <c r="I15" s="85" t="s">
        <v>25</v>
      </c>
      <c r="J15" s="86" t="n">
        <v>54.61</v>
      </c>
      <c r="K15" s="53"/>
      <c r="L15" s="55" t="str">
        <f aca="false">IF(ISBLANK(J15),"",IF(J15&gt;60,"",IF(J15&lt;=45.95,"TSM",IF(J15&lt;=47.5,"SM",IF(J15&lt;=49.2,"KSM",IF(J15&lt;=51.7,"I A",IF(J15&lt;=55.5,"II A",IF(J15&lt;=60,"III A"))))))))</f>
        <v>II A</v>
      </c>
      <c r="M15" s="49" t="s">
        <v>373</v>
      </c>
      <c r="N15" s="117" t="s">
        <v>458</v>
      </c>
      <c r="O15" s="118"/>
      <c r="P15" s="119"/>
    </row>
    <row r="16" customFormat="false" ht="13.5" hidden="false" customHeight="true" outlineLevel="0" collapsed="false">
      <c r="A16" s="44" t="n">
        <v>9</v>
      </c>
      <c r="B16" s="45"/>
      <c r="C16" s="46" t="s">
        <v>459</v>
      </c>
      <c r="D16" s="47" t="s">
        <v>460</v>
      </c>
      <c r="E16" s="48" t="s">
        <v>461</v>
      </c>
      <c r="F16" s="49" t="s">
        <v>152</v>
      </c>
      <c r="G16" s="49" t="s">
        <v>38</v>
      </c>
      <c r="H16" s="49"/>
      <c r="I16" s="85" t="n">
        <v>6</v>
      </c>
      <c r="J16" s="86" t="n">
        <v>54.77</v>
      </c>
      <c r="K16" s="53"/>
      <c r="L16" s="55" t="str">
        <f aca="false">IF(ISBLANK(J16),"",IF(J16&gt;60,"",IF(J16&lt;=45.95,"TSM",IF(J16&lt;=47.5,"SM",IF(J16&lt;=49.2,"KSM",IF(J16&lt;=51.7,"I A",IF(J16&lt;=55.5,"II A",IF(J16&lt;=60,"III A"))))))))</f>
        <v>II A</v>
      </c>
      <c r="M16" s="49" t="s">
        <v>462</v>
      </c>
      <c r="N16" s="117" t="s">
        <v>463</v>
      </c>
      <c r="O16" s="118"/>
      <c r="P16" s="119"/>
    </row>
    <row r="17" customFormat="false" ht="13.5" hidden="false" customHeight="true" outlineLevel="0" collapsed="false">
      <c r="A17" s="44" t="n">
        <v>10</v>
      </c>
      <c r="B17" s="45"/>
      <c r="C17" s="46" t="s">
        <v>337</v>
      </c>
      <c r="D17" s="47" t="s">
        <v>338</v>
      </c>
      <c r="E17" s="48" t="s">
        <v>339</v>
      </c>
      <c r="F17" s="49" t="s">
        <v>340</v>
      </c>
      <c r="G17" s="49" t="s">
        <v>89</v>
      </c>
      <c r="H17" s="49" t="s">
        <v>341</v>
      </c>
      <c r="I17" s="85" t="s">
        <v>25</v>
      </c>
      <c r="J17" s="86" t="n">
        <v>54.89</v>
      </c>
      <c r="K17" s="53"/>
      <c r="L17" s="55" t="str">
        <f aca="false">IF(ISBLANK(J17),"",IF(J17&gt;60,"",IF(J17&lt;=45.95,"TSM",IF(J17&lt;=47.5,"SM",IF(J17&lt;=49.2,"KSM",IF(J17&lt;=51.7,"I A",IF(J17&lt;=55.5,"II A",IF(J17&lt;=60,"III A"))))))))</f>
        <v>II A</v>
      </c>
      <c r="M17" s="49" t="s">
        <v>342</v>
      </c>
      <c r="N17" s="117" t="s">
        <v>470</v>
      </c>
      <c r="O17" s="118"/>
      <c r="P17" s="119"/>
    </row>
    <row r="18" customFormat="false" ht="13.5" hidden="false" customHeight="true" outlineLevel="0" collapsed="false">
      <c r="A18" s="44" t="n">
        <v>11</v>
      </c>
      <c r="B18" s="45"/>
      <c r="C18" s="46" t="s">
        <v>380</v>
      </c>
      <c r="D18" s="47" t="s">
        <v>381</v>
      </c>
      <c r="E18" s="48" t="s">
        <v>382</v>
      </c>
      <c r="F18" s="49" t="s">
        <v>383</v>
      </c>
      <c r="G18" s="49" t="s">
        <v>384</v>
      </c>
      <c r="H18" s="49" t="s">
        <v>385</v>
      </c>
      <c r="I18" s="85" t="n">
        <v>5</v>
      </c>
      <c r="J18" s="86" t="n">
        <v>55.51</v>
      </c>
      <c r="K18" s="53"/>
      <c r="L18" s="55" t="str">
        <f aca="false">IF(ISBLANK(J18),"",IF(J18&gt;60,"",IF(J18&lt;=45.95,"TSM",IF(J18&lt;=47.5,"SM",IF(J18&lt;=49.2,"KSM",IF(J18&lt;=51.7,"I A",IF(J18&lt;=55.5,"II A",IF(J18&lt;=60,"III A"))))))))</f>
        <v>III A</v>
      </c>
      <c r="M18" s="49" t="s">
        <v>386</v>
      </c>
      <c r="N18" s="117" t="s">
        <v>467</v>
      </c>
      <c r="O18" s="118"/>
      <c r="P18" s="119"/>
    </row>
    <row r="19" customFormat="false" ht="13.5" hidden="false" customHeight="true" outlineLevel="0" collapsed="false">
      <c r="A19" s="44" t="n">
        <v>12</v>
      </c>
      <c r="B19" s="45"/>
      <c r="C19" s="46" t="s">
        <v>399</v>
      </c>
      <c r="D19" s="47" t="s">
        <v>338</v>
      </c>
      <c r="E19" s="48" t="s">
        <v>400</v>
      </c>
      <c r="F19" s="49" t="s">
        <v>176</v>
      </c>
      <c r="G19" s="49" t="s">
        <v>177</v>
      </c>
      <c r="H19" s="49"/>
      <c r="I19" s="85" t="n">
        <v>4</v>
      </c>
      <c r="J19" s="86" t="n">
        <v>55.71</v>
      </c>
      <c r="K19" s="53"/>
      <c r="L19" s="55" t="str">
        <f aca="false">IF(ISBLANK(J19),"",IF(J19&gt;60,"",IF(J19&lt;=45.95,"TSM",IF(J19&lt;=47.5,"SM",IF(J19&lt;=49.2,"KSM",IF(J19&lt;=51.7,"I A",IF(J19&lt;=55.5,"II A",IF(J19&lt;=60,"III A"))))))))</f>
        <v>III A</v>
      </c>
      <c r="M19" s="49" t="s">
        <v>178</v>
      </c>
      <c r="N19" s="117" t="s">
        <v>469</v>
      </c>
      <c r="O19" s="118"/>
      <c r="P19" s="119"/>
    </row>
    <row r="20" customFormat="false" ht="13.5" hidden="false" customHeight="true" outlineLevel="0" collapsed="false">
      <c r="A20" s="44" t="n">
        <v>13</v>
      </c>
      <c r="B20" s="45"/>
      <c r="C20" s="46" t="s">
        <v>370</v>
      </c>
      <c r="D20" s="47" t="s">
        <v>456</v>
      </c>
      <c r="E20" s="48" t="s">
        <v>457</v>
      </c>
      <c r="F20" s="49" t="s">
        <v>390</v>
      </c>
      <c r="G20" s="49" t="s">
        <v>391</v>
      </c>
      <c r="H20" s="49" t="s">
        <v>392</v>
      </c>
      <c r="I20" s="85" t="n">
        <v>3</v>
      </c>
      <c r="J20" s="86" t="n">
        <v>55.75</v>
      </c>
      <c r="K20" s="53"/>
      <c r="L20" s="55" t="str">
        <f aca="false">IF(ISBLANK(J20),"",IF(J20&gt;60,"",IF(J20&lt;=45.95,"TSM",IF(J20&lt;=47.5,"SM",IF(J20&lt;=49.2,"KSM",IF(J20&lt;=51.7,"I A",IF(J20&lt;=55.5,"II A",IF(J20&lt;=60,"III A"))))))))</f>
        <v>III A</v>
      </c>
      <c r="M20" s="49" t="s">
        <v>393</v>
      </c>
      <c r="N20" s="117" t="s">
        <v>450</v>
      </c>
      <c r="O20" s="118"/>
      <c r="P20" s="119"/>
    </row>
    <row r="21" customFormat="false" ht="13.5" hidden="false" customHeight="true" outlineLevel="0" collapsed="false">
      <c r="A21" s="44" t="n">
        <v>14</v>
      </c>
      <c r="B21" s="45"/>
      <c r="C21" s="46" t="s">
        <v>483</v>
      </c>
      <c r="D21" s="47" t="s">
        <v>484</v>
      </c>
      <c r="E21" s="48" t="s">
        <v>485</v>
      </c>
      <c r="F21" s="49" t="s">
        <v>383</v>
      </c>
      <c r="G21" s="49" t="s">
        <v>384</v>
      </c>
      <c r="H21" s="49" t="s">
        <v>385</v>
      </c>
      <c r="I21" s="85" t="n">
        <v>2</v>
      </c>
      <c r="J21" s="86" t="n">
        <v>56.52</v>
      </c>
      <c r="K21" s="53"/>
      <c r="L21" s="55" t="str">
        <f aca="false">IF(ISBLANK(J21),"",IF(J21&gt;60,"",IF(J21&lt;=45.95,"TSM",IF(J21&lt;=47.5,"SM",IF(J21&lt;=49.2,"KSM",IF(J21&lt;=51.7,"I A",IF(J21&lt;=55.5,"II A",IF(J21&lt;=60,"III A"))))))))</f>
        <v>III A</v>
      </c>
      <c r="M21" s="49" t="s">
        <v>386</v>
      </c>
      <c r="N21" s="117" t="s">
        <v>486</v>
      </c>
      <c r="O21" s="118"/>
      <c r="P21" s="119"/>
    </row>
    <row r="22" customFormat="false" ht="13.5" hidden="false" customHeight="true" outlineLevel="0" collapsed="false">
      <c r="A22" s="44" t="n">
        <v>15</v>
      </c>
      <c r="B22" s="45"/>
      <c r="C22" s="46" t="s">
        <v>471</v>
      </c>
      <c r="D22" s="47" t="s">
        <v>472</v>
      </c>
      <c r="E22" s="48" t="s">
        <v>473</v>
      </c>
      <c r="F22" s="49" t="s">
        <v>263</v>
      </c>
      <c r="G22" s="49" t="s">
        <v>264</v>
      </c>
      <c r="H22" s="49" t="s">
        <v>265</v>
      </c>
      <c r="I22" s="85" t="n">
        <v>1</v>
      </c>
      <c r="J22" s="86" t="n">
        <v>57.26</v>
      </c>
      <c r="K22" s="53"/>
      <c r="L22" s="55" t="str">
        <f aca="false">IF(ISBLANK(J22),"",IF(J22&gt;60,"",IF(J22&lt;=45.95,"TSM",IF(J22&lt;=47.5,"SM",IF(J22&lt;=49.2,"KSM",IF(J22&lt;=51.7,"I A",IF(J22&lt;=55.5,"II A",IF(J22&lt;=60,"III A"))))))))</f>
        <v>III A</v>
      </c>
      <c r="M22" s="49" t="s">
        <v>474</v>
      </c>
      <c r="N22" s="117" t="s">
        <v>475</v>
      </c>
      <c r="O22" s="118"/>
      <c r="P22" s="119"/>
    </row>
    <row r="23" customFormat="false" ht="13.5" hidden="false" customHeight="true" outlineLevel="0" collapsed="false">
      <c r="A23" s="44" t="n">
        <v>16</v>
      </c>
      <c r="B23" s="45"/>
      <c r="C23" s="46" t="s">
        <v>241</v>
      </c>
      <c r="D23" s="47" t="s">
        <v>451</v>
      </c>
      <c r="E23" s="48" t="s">
        <v>64</v>
      </c>
      <c r="F23" s="49" t="s">
        <v>452</v>
      </c>
      <c r="G23" s="49" t="s">
        <v>453</v>
      </c>
      <c r="H23" s="49"/>
      <c r="I23" s="85" t="s">
        <v>25</v>
      </c>
      <c r="J23" s="86" t="n">
        <v>57.32</v>
      </c>
      <c r="K23" s="53"/>
      <c r="L23" s="55" t="str">
        <f aca="false">IF(ISBLANK(J23),"",IF(J23&gt;60,"",IF(J23&lt;=45.95,"TSM",IF(J23&lt;=47.5,"SM",IF(J23&lt;=49.2,"KSM",IF(J23&lt;=51.7,"I A",IF(J23&lt;=55.5,"II A",IF(J23&lt;=60,"III A"))))))))</f>
        <v>III A</v>
      </c>
      <c r="M23" s="49" t="s">
        <v>454</v>
      </c>
      <c r="N23" s="117" t="s">
        <v>455</v>
      </c>
      <c r="O23" s="118"/>
      <c r="P23" s="119"/>
    </row>
    <row r="24" customFormat="false" ht="13.5" hidden="false" customHeight="true" outlineLevel="0" collapsed="false">
      <c r="A24" s="44"/>
      <c r="B24" s="45"/>
      <c r="C24" s="46" t="s">
        <v>348</v>
      </c>
      <c r="D24" s="47" t="s">
        <v>349</v>
      </c>
      <c r="E24" s="48" t="s">
        <v>350</v>
      </c>
      <c r="F24" s="49" t="s">
        <v>263</v>
      </c>
      <c r="G24" s="49" t="s">
        <v>264</v>
      </c>
      <c r="H24" s="49" t="s">
        <v>265</v>
      </c>
      <c r="I24" s="85"/>
      <c r="J24" s="86" t="s">
        <v>352</v>
      </c>
      <c r="K24" s="53"/>
      <c r="L24" s="55" t="str">
        <f aca="false">IF(ISBLANK(J24),"",IF(J24&gt;60,"",IF(J24&lt;=45.95,"TSM",IF(J24&lt;=47.5,"SM",IF(J24&lt;=49.2,"KSM",IF(J24&lt;=51.7,"I A",IF(J24&lt;=55.5,"II A",IF(J24&lt;=60,"III A"))))))))</f>
        <v/>
      </c>
      <c r="M24" s="49" t="s">
        <v>266</v>
      </c>
      <c r="N24" s="117" t="s">
        <v>466</v>
      </c>
      <c r="O24" s="118"/>
      <c r="P24" s="119"/>
    </row>
  </sheetData>
  <printOptions headings="false" gridLines="false" gridLinesSet="true" horizontalCentered="true" verticalCentered="false"/>
  <pageMargins left="0.196527777777778" right="0.196527777777778" top="0.590277777777778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N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Q21" activeCellId="0" sqref="Q21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false" outlineLevel="0" max="2" min="2" style="1" width="3.89"/>
    <col collapsed="false" customWidth="true" hidden="false" outlineLevel="0" max="3" min="3" style="2" width="10.99"/>
    <col collapsed="false" customWidth="true" hidden="false" outlineLevel="0" max="4" min="4" style="3" width="14.88"/>
    <col collapsed="false" customWidth="true" hidden="false" outlineLevel="0" max="5" min="5" style="4" width="9.44"/>
    <col collapsed="false" customWidth="true" hidden="false" outlineLevel="0" max="6" min="6" style="3" width="14.11"/>
    <col collapsed="false" customWidth="true" hidden="false" outlineLevel="0" max="7" min="7" style="3" width="11.56"/>
    <col collapsed="false" customWidth="true" hidden="false" outlineLevel="0" max="8" min="8" style="3" width="11.33"/>
    <col collapsed="false" customWidth="true" hidden="false" outlineLevel="0" max="9" min="9" style="5" width="5.44"/>
    <col collapsed="false" customWidth="true" hidden="false" outlineLevel="0" max="10" min="10" style="6" width="8.44"/>
    <col collapsed="false" customWidth="true" hidden="false" outlineLevel="0" max="11" min="11" style="5" width="4.44"/>
    <col collapsed="false" customWidth="true" hidden="false" outlineLevel="0" max="12" min="12" style="3" width="24.56"/>
    <col collapsed="false" customWidth="true" hidden="true" outlineLevel="0" max="13" min="13" style="99" width="7.44"/>
    <col collapsed="false" customWidth="true" hidden="true" outlineLevel="0" max="14" min="14" style="3" width="4.89"/>
    <col collapsed="false" customWidth="true" hidden="false" outlineLevel="0" max="1025" min="15" style="3" width="9.11"/>
  </cols>
  <sheetData>
    <row r="1" s="11" customFormat="true" ht="18.75" hidden="false" customHeight="true" outlineLevel="0" collapsed="false">
      <c r="A1" s="8" t="s">
        <v>0</v>
      </c>
      <c r="B1" s="9"/>
      <c r="C1" s="10"/>
      <c r="E1" s="12"/>
      <c r="I1" s="5"/>
      <c r="J1" s="13"/>
      <c r="K1" s="5"/>
      <c r="M1" s="99"/>
    </row>
    <row r="2" s="17" customFormat="true" ht="15.75" hidden="false" customHeight="true" outlineLevel="0" collapsed="false">
      <c r="A2" s="14"/>
      <c r="B2" s="15"/>
      <c r="C2" s="16"/>
      <c r="E2" s="18"/>
      <c r="I2" s="19"/>
      <c r="J2" s="20"/>
      <c r="K2" s="19"/>
      <c r="L2" s="21" t="s">
        <v>1</v>
      </c>
      <c r="M2" s="120"/>
    </row>
    <row r="3" customFormat="false" ht="15" hidden="false" customHeight="true" outlineLevel="0" collapsed="false">
      <c r="A3" s="23"/>
      <c r="B3" s="23"/>
      <c r="L3" s="24" t="s">
        <v>253</v>
      </c>
    </row>
    <row r="4" customFormat="false" ht="15.75" hidden="false" customHeight="true" outlineLevel="0" collapsed="false">
      <c r="C4" s="25" t="s">
        <v>490</v>
      </c>
      <c r="E4" s="26"/>
      <c r="L4" s="27"/>
    </row>
    <row r="5" customFormat="false" ht="3.75" hidden="false" customHeight="true" outlineLevel="0" collapsed="false">
      <c r="I5" s="121" t="n">
        <v>1.15740740740741E-005</v>
      </c>
    </row>
    <row r="6" customFormat="false" ht="13.8" hidden="false" customHeight="false" outlineLevel="0" collapsed="false">
      <c r="B6" s="28"/>
      <c r="C6" s="29"/>
      <c r="D6" s="30" t="n">
        <v>1</v>
      </c>
      <c r="E6" s="31" t="s">
        <v>4</v>
      </c>
      <c r="F6" s="32" t="n">
        <v>2</v>
      </c>
      <c r="G6" s="33"/>
    </row>
    <row r="7" s="43" customFormat="true" ht="13.8" hidden="false" customHeight="false" outlineLevel="0" collapsed="false">
      <c r="A7" s="34" t="s">
        <v>142</v>
      </c>
      <c r="B7" s="35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9" t="s">
        <v>255</v>
      </c>
      <c r="K7" s="40" t="s">
        <v>18</v>
      </c>
      <c r="L7" s="41" t="s">
        <v>19</v>
      </c>
      <c r="M7" s="115"/>
      <c r="N7" s="84"/>
    </row>
    <row r="8" customFormat="false" ht="13.95" hidden="false" customHeight="true" outlineLevel="0" collapsed="false">
      <c r="A8" s="44" t="n">
        <v>1</v>
      </c>
      <c r="B8" s="45" t="n">
        <v>116</v>
      </c>
      <c r="C8" s="46" t="s">
        <v>491</v>
      </c>
      <c r="D8" s="47" t="s">
        <v>492</v>
      </c>
      <c r="E8" s="48" t="s">
        <v>493</v>
      </c>
      <c r="F8" s="49" t="s">
        <v>407</v>
      </c>
      <c r="G8" s="49" t="s">
        <v>211</v>
      </c>
      <c r="H8" s="49" t="s">
        <v>408</v>
      </c>
      <c r="I8" s="85" t="s">
        <v>272</v>
      </c>
      <c r="J8" s="122" t="n">
        <v>0.00165347222222222</v>
      </c>
      <c r="K8" s="123" t="str">
        <f aca="false">IF(ISBLANK(J8),"",IF(J8&gt;0.00200231481481481,"",IF(J8&lt;=0.00140393518518519,"TSM",IF(J8&lt;=0.00145833333333333,"SM",IF(J8&lt;=0.00153935185185185,"KSM",IF(J8&lt;=0.00164351851851852,"I A",IF(J8&lt;=0.00179398148148148,"II A",IF(J8&lt;=0.00200231481481481,"III A"))))))))</f>
        <v>II A</v>
      </c>
      <c r="L8" s="49" t="s">
        <v>409</v>
      </c>
      <c r="M8" s="79" t="s">
        <v>494</v>
      </c>
      <c r="N8" s="87"/>
    </row>
    <row r="9" customFormat="false" ht="13.95" hidden="false" customHeight="true" outlineLevel="0" collapsed="false">
      <c r="A9" s="124" t="n">
        <v>2</v>
      </c>
      <c r="B9" s="45" t="n">
        <v>125</v>
      </c>
      <c r="C9" s="46" t="s">
        <v>495</v>
      </c>
      <c r="D9" s="47" t="s">
        <v>496</v>
      </c>
      <c r="E9" s="48" t="s">
        <v>497</v>
      </c>
      <c r="F9" s="49" t="s">
        <v>120</v>
      </c>
      <c r="G9" s="49" t="s">
        <v>218</v>
      </c>
      <c r="H9" s="49" t="s">
        <v>219</v>
      </c>
      <c r="I9" s="85"/>
      <c r="J9" s="122" t="n">
        <v>0.00170034722222222</v>
      </c>
      <c r="K9" s="123" t="str">
        <f aca="false">IF(ISBLANK(J9),"",IF(J9&gt;0.00200231481481481,"",IF(J9&lt;=0.00140393518518519,"TSM",IF(J9&lt;=0.00145833333333333,"SM",IF(J9&lt;=0.00153935185185185,"KSM",IF(J9&lt;=0.00164351851851852,"I A",IF(J9&lt;=0.00179398148148148,"II A",IF(J9&lt;=0.00200231481481481,"III A"))))))))</f>
        <v>II A</v>
      </c>
      <c r="L9" s="49" t="s">
        <v>220</v>
      </c>
      <c r="M9" s="79" t="s">
        <v>69</v>
      </c>
      <c r="N9" s="87"/>
    </row>
    <row r="10" customFormat="false" ht="13.95" hidden="false" customHeight="true" outlineLevel="0" collapsed="false">
      <c r="A10" s="124" t="n">
        <v>3</v>
      </c>
      <c r="B10" s="45" t="n">
        <v>128</v>
      </c>
      <c r="C10" s="46" t="s">
        <v>411</v>
      </c>
      <c r="D10" s="47" t="s">
        <v>412</v>
      </c>
      <c r="E10" s="48" t="s">
        <v>413</v>
      </c>
      <c r="F10" s="49" t="s">
        <v>106</v>
      </c>
      <c r="G10" s="49" t="s">
        <v>107</v>
      </c>
      <c r="H10" s="49"/>
      <c r="I10" s="85"/>
      <c r="J10" s="122" t="n">
        <v>0.00179513888888889</v>
      </c>
      <c r="K10" s="123" t="str">
        <f aca="false">IF(ISBLANK(J10),"",IF(J10&gt;0.00200231481481481,"",IF(J10&lt;=0.00140393518518519,"TSM",IF(J10&lt;=0.00145833333333333,"SM",IF(J10&lt;=0.00153935185185185,"KSM",IF(J10&lt;=0.00164351851851852,"I A",IF(J10&lt;=0.00179398148148148,"II A",IF(J10&lt;=0.00200231481481481,"III A"))))))))</f>
        <v>III A</v>
      </c>
      <c r="L10" s="49" t="s">
        <v>108</v>
      </c>
      <c r="M10" s="79" t="s">
        <v>69</v>
      </c>
      <c r="N10" s="87"/>
    </row>
    <row r="11" customFormat="false" ht="13.95" hidden="false" customHeight="true" outlineLevel="0" collapsed="false">
      <c r="A11" s="124" t="n">
        <v>4</v>
      </c>
      <c r="B11" s="45" t="n">
        <v>133</v>
      </c>
      <c r="C11" s="46" t="s">
        <v>498</v>
      </c>
      <c r="D11" s="47" t="s">
        <v>499</v>
      </c>
      <c r="E11" s="48" t="s">
        <v>500</v>
      </c>
      <c r="F11" s="49" t="s">
        <v>501</v>
      </c>
      <c r="G11" s="49" t="s">
        <v>502</v>
      </c>
      <c r="H11" s="49"/>
      <c r="I11" s="85"/>
      <c r="J11" s="122" t="n">
        <v>0.001815625</v>
      </c>
      <c r="K11" s="123" t="str">
        <f aca="false">IF(ISBLANK(J11),"",IF(J11&gt;0.00200231481481481,"",IF(J11&lt;=0.00140393518518519,"TSM",IF(J11&lt;=0.00145833333333333,"SM",IF(J11&lt;=0.00153935185185185,"KSM",IF(J11&lt;=0.00164351851851852,"I A",IF(J11&lt;=0.00179398148148148,"II A",IF(J11&lt;=0.00200231481481481,"III A"))))))))</f>
        <v>III A</v>
      </c>
      <c r="L11" s="49" t="s">
        <v>503</v>
      </c>
      <c r="M11" s="79" t="s">
        <v>504</v>
      </c>
      <c r="N11" s="87"/>
    </row>
    <row r="12" customFormat="false" ht="13.95" hidden="false" customHeight="true" outlineLevel="0" collapsed="false">
      <c r="A12" s="124" t="n">
        <v>5</v>
      </c>
      <c r="B12" s="45" t="n">
        <v>117</v>
      </c>
      <c r="C12" s="46" t="s">
        <v>505</v>
      </c>
      <c r="D12" s="47" t="s">
        <v>506</v>
      </c>
      <c r="E12" s="48" t="s">
        <v>507</v>
      </c>
      <c r="F12" s="49" t="s">
        <v>210</v>
      </c>
      <c r="G12" s="49" t="s">
        <v>211</v>
      </c>
      <c r="H12" s="49" t="s">
        <v>408</v>
      </c>
      <c r="I12" s="85"/>
      <c r="J12" s="122" t="n">
        <v>0.00195798611111111</v>
      </c>
      <c r="K12" s="123" t="str">
        <f aca="false">IF(ISBLANK(J12),"",IF(J12&gt;0.00200231481481481,"",IF(J12&lt;=0.00140393518518519,"TSM",IF(J12&lt;=0.00145833333333333,"SM",IF(J12&lt;=0.00153935185185185,"KSM",IF(J12&lt;=0.00164351851851852,"I A",IF(J12&lt;=0.00179398148148148,"II A",IF(J12&lt;=0.00200231481481481,"III A"))))))))</f>
        <v>III A</v>
      </c>
      <c r="L12" s="49" t="s">
        <v>409</v>
      </c>
      <c r="M12" s="79" t="s">
        <v>508</v>
      </c>
      <c r="N12" s="87"/>
    </row>
    <row r="13" customFormat="false" ht="13.95" hidden="false" customHeight="true" outlineLevel="0" collapsed="false">
      <c r="A13" s="124" t="n">
        <v>6</v>
      </c>
      <c r="B13" s="45" t="n">
        <v>109</v>
      </c>
      <c r="C13" s="46" t="s">
        <v>509</v>
      </c>
      <c r="D13" s="47" t="s">
        <v>510</v>
      </c>
      <c r="E13" s="48" t="s">
        <v>511</v>
      </c>
      <c r="F13" s="49" t="s">
        <v>152</v>
      </c>
      <c r="G13" s="49" t="s">
        <v>38</v>
      </c>
      <c r="H13" s="49" t="s">
        <v>512</v>
      </c>
      <c r="I13" s="85"/>
      <c r="J13" s="122" t="n">
        <v>0.00208449074074074</v>
      </c>
      <c r="K13" s="123" t="str">
        <f aca="false">IF(ISBLANK(J13),"",IF(J13&gt;0.00200231481481481,"",IF(J13&lt;=0.00140393518518519,"TSM",IF(J13&lt;=0.00145833333333333,"SM",IF(J13&lt;=0.00153935185185185,"KSM",IF(J13&lt;=0.00164351851851852,"I A",IF(J13&lt;=0.00179398148148148,"II A",IF(J13&lt;=0.00200231481481481,"III A"))))))))</f>
        <v/>
      </c>
      <c r="L13" s="49" t="s">
        <v>513</v>
      </c>
      <c r="M13" s="79" t="s">
        <v>69</v>
      </c>
      <c r="N13" s="87"/>
    </row>
    <row r="14" customFormat="false" ht="3.75" hidden="false" customHeight="true" outlineLevel="0" collapsed="false">
      <c r="I14" s="121" t="n">
        <v>1.15740740740741E-005</v>
      </c>
    </row>
    <row r="15" customFormat="false" ht="13.8" hidden="false" customHeight="false" outlineLevel="0" collapsed="false">
      <c r="B15" s="28"/>
      <c r="C15" s="29"/>
      <c r="D15" s="30" t="n">
        <v>2</v>
      </c>
      <c r="E15" s="31" t="s">
        <v>4</v>
      </c>
      <c r="F15" s="32" t="n">
        <v>2</v>
      </c>
      <c r="G15" s="33"/>
    </row>
    <row r="16" s="43" customFormat="true" ht="13.8" hidden="false" customHeight="false" outlineLevel="0" collapsed="false">
      <c r="A16" s="34" t="s">
        <v>142</v>
      </c>
      <c r="B16" s="35" t="s">
        <v>6</v>
      </c>
      <c r="C16" s="36" t="s">
        <v>7</v>
      </c>
      <c r="D16" s="37" t="s">
        <v>8</v>
      </c>
      <c r="E16" s="38" t="s">
        <v>9</v>
      </c>
      <c r="F16" s="39" t="s">
        <v>10</v>
      </c>
      <c r="G16" s="39" t="s">
        <v>144</v>
      </c>
      <c r="H16" s="39" t="s">
        <v>12</v>
      </c>
      <c r="I16" s="38" t="s">
        <v>13</v>
      </c>
      <c r="J16" s="39" t="s">
        <v>255</v>
      </c>
      <c r="K16" s="40" t="s">
        <v>18</v>
      </c>
      <c r="L16" s="41" t="s">
        <v>19</v>
      </c>
      <c r="M16" s="115"/>
      <c r="N16" s="84"/>
    </row>
    <row r="17" customFormat="false" ht="13.95" hidden="false" customHeight="true" outlineLevel="0" collapsed="false">
      <c r="A17" s="124" t="n">
        <v>1</v>
      </c>
      <c r="B17" s="45" t="n">
        <v>136</v>
      </c>
      <c r="C17" s="46" t="s">
        <v>514</v>
      </c>
      <c r="D17" s="47" t="s">
        <v>515</v>
      </c>
      <c r="E17" s="48" t="s">
        <v>516</v>
      </c>
      <c r="F17" s="49" t="s">
        <v>45</v>
      </c>
      <c r="G17" s="49" t="s">
        <v>24</v>
      </c>
      <c r="H17" s="49"/>
      <c r="I17" s="85"/>
      <c r="J17" s="122" t="n">
        <v>0.00156886574074074</v>
      </c>
      <c r="K17" s="123" t="str">
        <f aca="false">IF(ISBLANK(J17),"",IF(J17&gt;0.00200231481481481,"",IF(J17&lt;=0.00140393518518519,"TSM",IF(J17&lt;=0.00145833333333333,"SM",IF(J17&lt;=0.00153935185185185,"KSM",IF(J17&lt;=0.00164351851851852,"I A",IF(J17&lt;=0.00179398148148148,"II A",IF(J17&lt;=0.00200231481481481,"III A"))))))))</f>
        <v>I A</v>
      </c>
      <c r="L17" s="49" t="s">
        <v>517</v>
      </c>
      <c r="M17" s="79" t="s">
        <v>518</v>
      </c>
      <c r="N17" s="87"/>
    </row>
    <row r="18" customFormat="false" ht="13.95" hidden="false" customHeight="true" outlineLevel="0" collapsed="false">
      <c r="A18" s="124" t="n">
        <v>2</v>
      </c>
      <c r="B18" s="45" t="n">
        <v>127</v>
      </c>
      <c r="C18" s="46" t="s">
        <v>284</v>
      </c>
      <c r="D18" s="47" t="s">
        <v>306</v>
      </c>
      <c r="E18" s="48" t="s">
        <v>307</v>
      </c>
      <c r="F18" s="49" t="s">
        <v>106</v>
      </c>
      <c r="G18" s="49" t="s">
        <v>107</v>
      </c>
      <c r="H18" s="49" t="s">
        <v>308</v>
      </c>
      <c r="I18" s="85"/>
      <c r="J18" s="122" t="n">
        <v>0.00158043981481482</v>
      </c>
      <c r="K18" s="123" t="str">
        <f aca="false">IF(ISBLANK(J18),"",IF(J18&gt;0.00200231481481481,"",IF(J18&lt;=0.00140393518518519,"TSM",IF(J18&lt;=0.00145833333333333,"SM",IF(J18&lt;=0.00153935185185185,"KSM",IF(J18&lt;=0.00164351851851852,"I A",IF(J18&lt;=0.00179398148148148,"II A",IF(J18&lt;=0.00200231481481481,"III A"))))))))</f>
        <v>I A</v>
      </c>
      <c r="L18" s="49" t="s">
        <v>309</v>
      </c>
      <c r="M18" s="79" t="s">
        <v>519</v>
      </c>
      <c r="N18" s="87"/>
    </row>
    <row r="19" customFormat="false" ht="13.95" hidden="false" customHeight="true" outlineLevel="0" collapsed="false">
      <c r="A19" s="124" t="n">
        <v>3</v>
      </c>
      <c r="B19" s="45" t="n">
        <v>130</v>
      </c>
      <c r="C19" s="46" t="s">
        <v>520</v>
      </c>
      <c r="D19" s="47" t="s">
        <v>521</v>
      </c>
      <c r="E19" s="48" t="s">
        <v>522</v>
      </c>
      <c r="F19" s="49" t="s">
        <v>523</v>
      </c>
      <c r="G19" s="49" t="s">
        <v>426</v>
      </c>
      <c r="H19" s="49" t="s">
        <v>122</v>
      </c>
      <c r="I19" s="85"/>
      <c r="J19" s="122" t="n">
        <v>0.0015837962962963</v>
      </c>
      <c r="K19" s="123" t="str">
        <f aca="false">IF(ISBLANK(J19),"",IF(J19&gt;0.00200231481481481,"",IF(J19&lt;=0.00140393518518519,"TSM",IF(J19&lt;=0.00145833333333333,"SM",IF(J19&lt;=0.00153935185185185,"KSM",IF(J19&lt;=0.00164351851851852,"I A",IF(J19&lt;=0.00179398148148148,"II A",IF(J19&lt;=0.00200231481481481,"III A"))))))))</f>
        <v>I A</v>
      </c>
      <c r="L19" s="49" t="s">
        <v>427</v>
      </c>
      <c r="M19" s="79" t="s">
        <v>69</v>
      </c>
      <c r="N19" s="87"/>
    </row>
    <row r="20" customFormat="false" ht="13.95" hidden="false" customHeight="true" outlineLevel="0" collapsed="false">
      <c r="A20" s="124" t="n">
        <v>4</v>
      </c>
      <c r="B20" s="45" t="n">
        <v>100</v>
      </c>
      <c r="C20" s="46" t="s">
        <v>429</v>
      </c>
      <c r="D20" s="47" t="s">
        <v>430</v>
      </c>
      <c r="E20" s="48" t="s">
        <v>431</v>
      </c>
      <c r="F20" s="49" t="s">
        <v>432</v>
      </c>
      <c r="G20" s="49" t="s">
        <v>426</v>
      </c>
      <c r="H20" s="49" t="s">
        <v>122</v>
      </c>
      <c r="I20" s="85"/>
      <c r="J20" s="122" t="n">
        <v>0.00167314814814815</v>
      </c>
      <c r="K20" s="123" t="str">
        <f aca="false">IF(ISBLANK(J20),"",IF(J20&gt;0.00200231481481481,"",IF(J20&lt;=0.00140393518518519,"TSM",IF(J20&lt;=0.00145833333333333,"SM",IF(J20&lt;=0.00153935185185185,"KSM",IF(J20&lt;=0.00164351851851852,"I A",IF(J20&lt;=0.00179398148148148,"II A",IF(J20&lt;=0.00200231481481481,"III A"))))))))</f>
        <v>II A</v>
      </c>
      <c r="L20" s="49" t="s">
        <v>427</v>
      </c>
      <c r="M20" s="79" t="s">
        <v>524</v>
      </c>
      <c r="N20" s="87"/>
    </row>
    <row r="21" customFormat="false" ht="13.95" hidden="false" customHeight="true" outlineLevel="0" collapsed="false">
      <c r="A21" s="124" t="n">
        <v>5</v>
      </c>
      <c r="B21" s="45" t="n">
        <v>137</v>
      </c>
      <c r="C21" s="46" t="s">
        <v>525</v>
      </c>
      <c r="D21" s="47" t="s">
        <v>526</v>
      </c>
      <c r="E21" s="48" t="s">
        <v>527</v>
      </c>
      <c r="F21" s="49" t="s">
        <v>52</v>
      </c>
      <c r="G21" s="49" t="s">
        <v>24</v>
      </c>
      <c r="H21" s="49" t="s">
        <v>46</v>
      </c>
      <c r="I21" s="85"/>
      <c r="J21" s="122" t="n">
        <v>0.00177256944444444</v>
      </c>
      <c r="K21" s="123" t="str">
        <f aca="false">IF(ISBLANK(J21),"",IF(J21&gt;0.00200231481481481,"",IF(J21&lt;=0.00140393518518519,"TSM",IF(J21&lt;=0.00145833333333333,"SM",IF(J21&lt;=0.00153935185185185,"KSM",IF(J21&lt;=0.00164351851851852,"I A",IF(J21&lt;=0.00179398148148148,"II A",IF(J21&lt;=0.00200231481481481,"III A"))))))))</f>
        <v>II A</v>
      </c>
      <c r="L21" s="49" t="s">
        <v>137</v>
      </c>
      <c r="M21" s="79" t="s">
        <v>528</v>
      </c>
      <c r="N21" s="87"/>
    </row>
    <row r="22" customFormat="false" ht="13.95" hidden="false" customHeight="true" outlineLevel="0" collapsed="false">
      <c r="A22" s="124" t="n">
        <v>6</v>
      </c>
      <c r="B22" s="45" t="n">
        <v>162</v>
      </c>
      <c r="C22" s="46" t="s">
        <v>529</v>
      </c>
      <c r="D22" s="47" t="s">
        <v>530</v>
      </c>
      <c r="E22" s="48" t="s">
        <v>531</v>
      </c>
      <c r="F22" s="49" t="s">
        <v>532</v>
      </c>
      <c r="G22" s="49" t="s">
        <v>533</v>
      </c>
      <c r="H22" s="49"/>
      <c r="I22" s="85"/>
      <c r="J22" s="122" t="n">
        <v>0.001846875</v>
      </c>
      <c r="K22" s="123" t="str">
        <f aca="false">IF(ISBLANK(J22),"",IF(J22&gt;0.00200231481481481,"",IF(J22&lt;=0.00140393518518519,"TSM",IF(J22&lt;=0.00145833333333333,"SM",IF(J22&lt;=0.00153935185185185,"KSM",IF(J22&lt;=0.00164351851851852,"I A",IF(J22&lt;=0.00179398148148148,"II A",IF(J22&lt;=0.00200231481481481,"III A"))))))))</f>
        <v>III A</v>
      </c>
      <c r="L22" s="49" t="s">
        <v>534</v>
      </c>
      <c r="M22" s="79" t="s">
        <v>535</v>
      </c>
      <c r="N22" s="79" t="s">
        <v>536</v>
      </c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N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25" activeCellId="0" sqref="L25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false" outlineLevel="0" max="2" min="2" style="1" width="3.89"/>
    <col collapsed="false" customWidth="true" hidden="false" outlineLevel="0" max="3" min="3" style="2" width="10.99"/>
    <col collapsed="false" customWidth="true" hidden="false" outlineLevel="0" max="4" min="4" style="3" width="14.88"/>
    <col collapsed="false" customWidth="true" hidden="false" outlineLevel="0" max="5" min="5" style="4" width="9.44"/>
    <col collapsed="false" customWidth="true" hidden="false" outlineLevel="0" max="6" min="6" style="3" width="14.11"/>
    <col collapsed="false" customWidth="true" hidden="false" outlineLevel="0" max="7" min="7" style="3" width="11.56"/>
    <col collapsed="false" customWidth="true" hidden="false" outlineLevel="0" max="8" min="8" style="3" width="11.33"/>
    <col collapsed="false" customWidth="true" hidden="false" outlineLevel="0" max="9" min="9" style="5" width="5.44"/>
    <col collapsed="false" customWidth="true" hidden="false" outlineLevel="0" max="10" min="10" style="6" width="8.44"/>
    <col collapsed="false" customWidth="true" hidden="false" outlineLevel="0" max="11" min="11" style="5" width="4.44"/>
    <col collapsed="false" customWidth="true" hidden="false" outlineLevel="0" max="12" min="12" style="3" width="24.56"/>
    <col collapsed="false" customWidth="true" hidden="true" outlineLevel="0" max="13" min="13" style="99" width="7.44"/>
    <col collapsed="false" customWidth="true" hidden="true" outlineLevel="0" max="14" min="14" style="3" width="4.89"/>
    <col collapsed="false" customWidth="true" hidden="false" outlineLevel="0" max="1025" min="15" style="3" width="9.11"/>
  </cols>
  <sheetData>
    <row r="1" s="11" customFormat="true" ht="18.75" hidden="false" customHeight="true" outlineLevel="0" collapsed="false">
      <c r="A1" s="8" t="s">
        <v>0</v>
      </c>
      <c r="B1" s="9"/>
      <c r="C1" s="10"/>
      <c r="E1" s="12"/>
      <c r="I1" s="5"/>
      <c r="J1" s="13"/>
      <c r="K1" s="5"/>
      <c r="M1" s="99"/>
    </row>
    <row r="2" s="17" customFormat="true" ht="15.75" hidden="false" customHeight="true" outlineLevel="0" collapsed="false">
      <c r="A2" s="14"/>
      <c r="B2" s="15"/>
      <c r="C2" s="16"/>
      <c r="E2" s="18"/>
      <c r="I2" s="19"/>
      <c r="J2" s="20"/>
      <c r="K2" s="19"/>
      <c r="L2" s="21" t="s">
        <v>1</v>
      </c>
      <c r="M2" s="120"/>
    </row>
    <row r="3" customFormat="false" ht="15" hidden="false" customHeight="true" outlineLevel="0" collapsed="false">
      <c r="A3" s="23"/>
      <c r="B3" s="23"/>
      <c r="L3" s="24" t="s">
        <v>253</v>
      </c>
    </row>
    <row r="4" customFormat="false" ht="15.75" hidden="false" customHeight="true" outlineLevel="0" collapsed="false">
      <c r="C4" s="25" t="s">
        <v>490</v>
      </c>
      <c r="E4" s="26"/>
      <c r="L4" s="27"/>
    </row>
    <row r="5" customFormat="false" ht="3.75" hidden="false" customHeight="true" outlineLevel="0" collapsed="false">
      <c r="I5" s="121" t="n">
        <v>1.15740740740741E-005</v>
      </c>
    </row>
    <row r="6" customFormat="false" ht="13.8" hidden="false" customHeight="false" outlineLevel="0" collapsed="false">
      <c r="B6" s="28"/>
      <c r="C6" s="29"/>
      <c r="D6" s="30"/>
      <c r="E6" s="31"/>
      <c r="F6" s="32"/>
      <c r="G6" s="33"/>
    </row>
    <row r="7" s="43" customFormat="true" ht="13.8" hidden="false" customHeight="false" outlineLevel="0" collapsed="false">
      <c r="A7" s="34" t="s">
        <v>142</v>
      </c>
      <c r="B7" s="35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9" t="s">
        <v>255</v>
      </c>
      <c r="K7" s="40" t="s">
        <v>18</v>
      </c>
      <c r="L7" s="41" t="s">
        <v>19</v>
      </c>
      <c r="M7" s="115"/>
      <c r="N7" s="84"/>
    </row>
    <row r="8" customFormat="false" ht="13.95" hidden="false" customHeight="true" outlineLevel="0" collapsed="false">
      <c r="A8" s="124" t="n">
        <v>1</v>
      </c>
      <c r="B8" s="45" t="n">
        <v>136</v>
      </c>
      <c r="C8" s="46" t="s">
        <v>514</v>
      </c>
      <c r="D8" s="47" t="s">
        <v>515</v>
      </c>
      <c r="E8" s="48" t="s">
        <v>516</v>
      </c>
      <c r="F8" s="49" t="s">
        <v>45</v>
      </c>
      <c r="G8" s="49" t="s">
        <v>24</v>
      </c>
      <c r="H8" s="49"/>
      <c r="I8" s="85" t="n">
        <v>18</v>
      </c>
      <c r="J8" s="122" t="n">
        <v>0.00156886574074074</v>
      </c>
      <c r="K8" s="123" t="str">
        <f aca="false">IF(ISBLANK(J8),"",IF(J8&gt;0.00200231481481481,"",IF(J8&lt;=0.00140393518518519,"TSM",IF(J8&lt;=0.00145833333333333,"SM",IF(J8&lt;=0.00153935185185185,"KSM",IF(J8&lt;=0.00164351851851852,"I A",IF(J8&lt;=0.00179398148148148,"II A",IF(J8&lt;=0.00200231481481481,"III A"))))))))</f>
        <v>I A</v>
      </c>
      <c r="L8" s="49" t="s">
        <v>517</v>
      </c>
      <c r="M8" s="79" t="s">
        <v>518</v>
      </c>
      <c r="N8" s="87"/>
    </row>
    <row r="9" customFormat="false" ht="13.95" hidden="false" customHeight="true" outlineLevel="0" collapsed="false">
      <c r="A9" s="124" t="n">
        <v>2</v>
      </c>
      <c r="B9" s="45" t="n">
        <v>127</v>
      </c>
      <c r="C9" s="46" t="s">
        <v>284</v>
      </c>
      <c r="D9" s="47" t="s">
        <v>306</v>
      </c>
      <c r="E9" s="48" t="s">
        <v>307</v>
      </c>
      <c r="F9" s="49" t="s">
        <v>106</v>
      </c>
      <c r="G9" s="49" t="s">
        <v>107</v>
      </c>
      <c r="H9" s="49" t="s">
        <v>308</v>
      </c>
      <c r="I9" s="85" t="n">
        <v>14</v>
      </c>
      <c r="J9" s="122" t="n">
        <v>0.00158043981481482</v>
      </c>
      <c r="K9" s="123" t="str">
        <f aca="false">IF(ISBLANK(J9),"",IF(J9&gt;0.00200231481481481,"",IF(J9&lt;=0.00140393518518519,"TSM",IF(J9&lt;=0.00145833333333333,"SM",IF(J9&lt;=0.00153935185185185,"KSM",IF(J9&lt;=0.00164351851851852,"I A",IF(J9&lt;=0.00179398148148148,"II A",IF(J9&lt;=0.00200231481481481,"III A"))))))))</f>
        <v>I A</v>
      </c>
      <c r="L9" s="49" t="s">
        <v>309</v>
      </c>
      <c r="M9" s="79" t="s">
        <v>519</v>
      </c>
      <c r="N9" s="87"/>
    </row>
    <row r="10" customFormat="false" ht="13.95" hidden="false" customHeight="true" outlineLevel="0" collapsed="false">
      <c r="A10" s="124" t="n">
        <v>3</v>
      </c>
      <c r="B10" s="45" t="n">
        <v>130</v>
      </c>
      <c r="C10" s="46" t="s">
        <v>520</v>
      </c>
      <c r="D10" s="47" t="s">
        <v>521</v>
      </c>
      <c r="E10" s="48" t="s">
        <v>522</v>
      </c>
      <c r="F10" s="49" t="s">
        <v>523</v>
      </c>
      <c r="G10" s="49" t="s">
        <v>426</v>
      </c>
      <c r="H10" s="49" t="s">
        <v>122</v>
      </c>
      <c r="I10" s="85" t="n">
        <v>11</v>
      </c>
      <c r="J10" s="122" t="n">
        <v>0.0015837962962963</v>
      </c>
      <c r="K10" s="123" t="str">
        <f aca="false">IF(ISBLANK(J10),"",IF(J10&gt;0.00200231481481481,"",IF(J10&lt;=0.00140393518518519,"TSM",IF(J10&lt;=0.00145833333333333,"SM",IF(J10&lt;=0.00153935185185185,"KSM",IF(J10&lt;=0.00164351851851852,"I A",IF(J10&lt;=0.00179398148148148,"II A",IF(J10&lt;=0.00200231481481481,"III A"))))))))</f>
        <v>I A</v>
      </c>
      <c r="L10" s="49" t="s">
        <v>427</v>
      </c>
      <c r="M10" s="79" t="s">
        <v>69</v>
      </c>
      <c r="N10" s="87"/>
    </row>
    <row r="11" customFormat="false" ht="13.95" hidden="false" customHeight="true" outlineLevel="0" collapsed="false">
      <c r="A11" s="124" t="n">
        <v>4</v>
      </c>
      <c r="B11" s="45" t="n">
        <v>100</v>
      </c>
      <c r="C11" s="46" t="s">
        <v>429</v>
      </c>
      <c r="D11" s="47" t="s">
        <v>430</v>
      </c>
      <c r="E11" s="48" t="s">
        <v>431</v>
      </c>
      <c r="F11" s="49" t="s">
        <v>432</v>
      </c>
      <c r="G11" s="49" t="s">
        <v>426</v>
      </c>
      <c r="H11" s="49" t="s">
        <v>122</v>
      </c>
      <c r="I11" s="85" t="n">
        <v>9</v>
      </c>
      <c r="J11" s="122" t="n">
        <v>0.00167314814814815</v>
      </c>
      <c r="K11" s="123" t="str">
        <f aca="false">IF(ISBLANK(J11),"",IF(J11&gt;0.00200231481481481,"",IF(J11&lt;=0.00140393518518519,"TSM",IF(J11&lt;=0.00145833333333333,"SM",IF(J11&lt;=0.00153935185185185,"KSM",IF(J11&lt;=0.00164351851851852,"I A",IF(J11&lt;=0.00179398148148148,"II A",IF(J11&lt;=0.00200231481481481,"III A"))))))))</f>
        <v>II A</v>
      </c>
      <c r="L11" s="49" t="s">
        <v>427</v>
      </c>
      <c r="M11" s="79" t="s">
        <v>524</v>
      </c>
      <c r="N11" s="87"/>
    </row>
    <row r="12" customFormat="false" ht="13.5" hidden="false" customHeight="true" outlineLevel="0" collapsed="false">
      <c r="A12" s="124" t="n">
        <v>5</v>
      </c>
      <c r="B12" s="45" t="n">
        <v>125</v>
      </c>
      <c r="C12" s="46" t="s">
        <v>495</v>
      </c>
      <c r="D12" s="47" t="s">
        <v>496</v>
      </c>
      <c r="E12" s="48" t="s">
        <v>497</v>
      </c>
      <c r="F12" s="49" t="s">
        <v>120</v>
      </c>
      <c r="G12" s="49" t="s">
        <v>218</v>
      </c>
      <c r="H12" s="49" t="s">
        <v>219</v>
      </c>
      <c r="I12" s="85" t="n">
        <v>8</v>
      </c>
      <c r="J12" s="122" t="n">
        <v>0.00170034722222222</v>
      </c>
      <c r="K12" s="123" t="str">
        <f aca="false">IF(ISBLANK(J12),"",IF(J12&gt;0.00200231481481481,"",IF(J12&lt;=0.00140393518518519,"TSM",IF(J12&lt;=0.00145833333333333,"SM",IF(J12&lt;=0.00153935185185185,"KSM",IF(J12&lt;=0.00164351851851852,"I A",IF(J12&lt;=0.00179398148148148,"II A",IF(J12&lt;=0.00200231481481481,"III A"))))))))</f>
        <v>II A</v>
      </c>
      <c r="L12" s="49" t="s">
        <v>220</v>
      </c>
      <c r="M12" s="79" t="s">
        <v>69</v>
      </c>
      <c r="N12" s="87"/>
    </row>
    <row r="13" customFormat="false" ht="13.95" hidden="false" customHeight="true" outlineLevel="0" collapsed="false">
      <c r="A13" s="124" t="n">
        <v>6</v>
      </c>
      <c r="B13" s="45" t="n">
        <v>137</v>
      </c>
      <c r="C13" s="46" t="s">
        <v>525</v>
      </c>
      <c r="D13" s="47" t="s">
        <v>526</v>
      </c>
      <c r="E13" s="48" t="s">
        <v>527</v>
      </c>
      <c r="F13" s="49" t="s">
        <v>52</v>
      </c>
      <c r="G13" s="49" t="s">
        <v>24</v>
      </c>
      <c r="H13" s="49" t="s">
        <v>46</v>
      </c>
      <c r="I13" s="85" t="n">
        <v>7</v>
      </c>
      <c r="J13" s="122" t="n">
        <v>0.00177256944444444</v>
      </c>
      <c r="K13" s="123" t="str">
        <f aca="false">IF(ISBLANK(J13),"",IF(J13&gt;0.00200231481481481,"",IF(J13&lt;=0.00140393518518519,"TSM",IF(J13&lt;=0.00145833333333333,"SM",IF(J13&lt;=0.00153935185185185,"KSM",IF(J13&lt;=0.00164351851851852,"I A",IF(J13&lt;=0.00179398148148148,"II A",IF(J13&lt;=0.00200231481481481,"III A"))))))))</f>
        <v>II A</v>
      </c>
      <c r="L13" s="49" t="s">
        <v>137</v>
      </c>
      <c r="M13" s="79" t="s">
        <v>528</v>
      </c>
      <c r="N13" s="87"/>
    </row>
    <row r="14" customFormat="false" ht="13.95" hidden="false" customHeight="true" outlineLevel="0" collapsed="false">
      <c r="A14" s="124" t="n">
        <v>7</v>
      </c>
      <c r="B14" s="45" t="n">
        <v>128</v>
      </c>
      <c r="C14" s="46" t="s">
        <v>411</v>
      </c>
      <c r="D14" s="47" t="s">
        <v>412</v>
      </c>
      <c r="E14" s="48" t="s">
        <v>413</v>
      </c>
      <c r="F14" s="49" t="s">
        <v>106</v>
      </c>
      <c r="G14" s="49" t="s">
        <v>107</v>
      </c>
      <c r="H14" s="49"/>
      <c r="I14" s="85" t="n">
        <v>6</v>
      </c>
      <c r="J14" s="122" t="n">
        <v>0.00179513888888889</v>
      </c>
      <c r="K14" s="123" t="str">
        <f aca="false">IF(ISBLANK(J14),"",IF(J14&gt;0.00200231481481481,"",IF(J14&lt;=0.00140393518518519,"TSM",IF(J14&lt;=0.00145833333333333,"SM",IF(J14&lt;=0.00153935185185185,"KSM",IF(J14&lt;=0.00164351851851852,"I A",IF(J14&lt;=0.00179398148148148,"II A",IF(J14&lt;=0.00200231481481481,"III A"))))))))</f>
        <v>III A</v>
      </c>
      <c r="L14" s="49" t="s">
        <v>108</v>
      </c>
      <c r="M14" s="79" t="s">
        <v>69</v>
      </c>
      <c r="N14" s="87"/>
    </row>
    <row r="15" customFormat="false" ht="13.95" hidden="false" customHeight="true" outlineLevel="0" collapsed="false">
      <c r="A15" s="124" t="n">
        <v>8</v>
      </c>
      <c r="B15" s="45" t="n">
        <v>133</v>
      </c>
      <c r="C15" s="46" t="s">
        <v>498</v>
      </c>
      <c r="D15" s="47" t="s">
        <v>499</v>
      </c>
      <c r="E15" s="48" t="s">
        <v>500</v>
      </c>
      <c r="F15" s="49" t="s">
        <v>501</v>
      </c>
      <c r="G15" s="49" t="s">
        <v>502</v>
      </c>
      <c r="H15" s="49"/>
      <c r="I15" s="85" t="n">
        <v>5</v>
      </c>
      <c r="J15" s="122" t="n">
        <v>0.001815625</v>
      </c>
      <c r="K15" s="123" t="str">
        <f aca="false">IF(ISBLANK(J15),"",IF(J15&gt;0.00200231481481481,"",IF(J15&lt;=0.00140393518518519,"TSM",IF(J15&lt;=0.00145833333333333,"SM",IF(J15&lt;=0.00153935185185185,"KSM",IF(J15&lt;=0.00164351851851852,"I A",IF(J15&lt;=0.00179398148148148,"II A",IF(J15&lt;=0.00200231481481481,"III A"))))))))</f>
        <v>III A</v>
      </c>
      <c r="L15" s="49" t="s">
        <v>503</v>
      </c>
      <c r="M15" s="79" t="s">
        <v>504</v>
      </c>
      <c r="N15" s="87"/>
    </row>
    <row r="16" customFormat="false" ht="13.95" hidden="false" customHeight="true" outlineLevel="0" collapsed="false">
      <c r="A16" s="124" t="n">
        <v>9</v>
      </c>
      <c r="B16" s="45" t="n">
        <v>162</v>
      </c>
      <c r="C16" s="46" t="s">
        <v>529</v>
      </c>
      <c r="D16" s="47" t="s">
        <v>530</v>
      </c>
      <c r="E16" s="48" t="s">
        <v>531</v>
      </c>
      <c r="F16" s="49" t="s">
        <v>532</v>
      </c>
      <c r="G16" s="49" t="s">
        <v>533</v>
      </c>
      <c r="H16" s="49"/>
      <c r="I16" s="85" t="n">
        <v>4</v>
      </c>
      <c r="J16" s="122" t="n">
        <v>0.001846875</v>
      </c>
      <c r="K16" s="123" t="str">
        <f aca="false">IF(ISBLANK(J16),"",IF(J16&gt;0.00200231481481481,"",IF(J16&lt;=0.00140393518518519,"TSM",IF(J16&lt;=0.00145833333333333,"SM",IF(J16&lt;=0.00153935185185185,"KSM",IF(J16&lt;=0.00164351851851852,"I A",IF(J16&lt;=0.00179398148148148,"II A",IF(J16&lt;=0.00200231481481481,"III A"))))))))</f>
        <v>III A</v>
      </c>
      <c r="L16" s="49" t="s">
        <v>534</v>
      </c>
      <c r="M16" s="79" t="s">
        <v>535</v>
      </c>
      <c r="N16" s="79" t="s">
        <v>536</v>
      </c>
    </row>
    <row r="17" customFormat="false" ht="13.95" hidden="false" customHeight="true" outlineLevel="0" collapsed="false">
      <c r="A17" s="124" t="n">
        <v>10</v>
      </c>
      <c r="B17" s="45" t="n">
        <v>117</v>
      </c>
      <c r="C17" s="46" t="s">
        <v>505</v>
      </c>
      <c r="D17" s="47" t="s">
        <v>506</v>
      </c>
      <c r="E17" s="48" t="s">
        <v>507</v>
      </c>
      <c r="F17" s="49" t="s">
        <v>210</v>
      </c>
      <c r="G17" s="49" t="s">
        <v>211</v>
      </c>
      <c r="H17" s="49" t="s">
        <v>408</v>
      </c>
      <c r="I17" s="85" t="n">
        <v>3</v>
      </c>
      <c r="J17" s="122" t="n">
        <v>0.00195798611111111</v>
      </c>
      <c r="K17" s="123" t="str">
        <f aca="false">IF(ISBLANK(J17),"",IF(J17&gt;0.00200231481481481,"",IF(J17&lt;=0.00140393518518519,"TSM",IF(J17&lt;=0.00145833333333333,"SM",IF(J17&lt;=0.00153935185185185,"KSM",IF(J17&lt;=0.00164351851851852,"I A",IF(J17&lt;=0.00179398148148148,"II A",IF(J17&lt;=0.00200231481481481,"III A"))))))))</f>
        <v>III A</v>
      </c>
      <c r="L17" s="49" t="s">
        <v>409</v>
      </c>
      <c r="M17" s="79" t="s">
        <v>508</v>
      </c>
      <c r="N17" s="87"/>
    </row>
    <row r="18" customFormat="false" ht="13.95" hidden="false" customHeight="true" outlineLevel="0" collapsed="false">
      <c r="A18" s="124" t="n">
        <v>11</v>
      </c>
      <c r="B18" s="45" t="n">
        <v>109</v>
      </c>
      <c r="C18" s="46" t="s">
        <v>509</v>
      </c>
      <c r="D18" s="47" t="s">
        <v>510</v>
      </c>
      <c r="E18" s="48" t="s">
        <v>511</v>
      </c>
      <c r="F18" s="49" t="s">
        <v>152</v>
      </c>
      <c r="G18" s="49" t="s">
        <v>38</v>
      </c>
      <c r="H18" s="49" t="s">
        <v>512</v>
      </c>
      <c r="I18" s="85" t="n">
        <v>2</v>
      </c>
      <c r="J18" s="122" t="n">
        <v>0.00208449074074074</v>
      </c>
      <c r="K18" s="123" t="str">
        <f aca="false">IF(ISBLANK(J18),"",IF(J18&gt;0.00200231481481481,"",IF(J18&lt;=0.00140393518518519,"TSM",IF(J18&lt;=0.00145833333333333,"SM",IF(J18&lt;=0.00153935185185185,"KSM",IF(J18&lt;=0.00164351851851852,"I A",IF(J18&lt;=0.00179398148148148,"II A",IF(J18&lt;=0.00200231481481481,"III A"))))))))</f>
        <v/>
      </c>
      <c r="L18" s="49" t="s">
        <v>513</v>
      </c>
      <c r="M18" s="79" t="s">
        <v>69</v>
      </c>
      <c r="N18" s="87"/>
    </row>
    <row r="19" customFormat="false" ht="13.95" hidden="false" customHeight="true" outlineLevel="0" collapsed="false">
      <c r="A19" s="124" t="s">
        <v>326</v>
      </c>
      <c r="B19" s="45" t="n">
        <v>116</v>
      </c>
      <c r="C19" s="46" t="s">
        <v>491</v>
      </c>
      <c r="D19" s="47" t="s">
        <v>492</v>
      </c>
      <c r="E19" s="48" t="s">
        <v>493</v>
      </c>
      <c r="F19" s="49" t="s">
        <v>407</v>
      </c>
      <c r="G19" s="49" t="s">
        <v>211</v>
      </c>
      <c r="H19" s="49" t="s">
        <v>408</v>
      </c>
      <c r="I19" s="85" t="s">
        <v>272</v>
      </c>
      <c r="J19" s="122" t="n">
        <v>0.00165347222222222</v>
      </c>
      <c r="K19" s="123" t="str">
        <f aca="false">IF(ISBLANK(J19),"",IF(J19&gt;0.00200231481481481,"",IF(J19&lt;=0.00140393518518519,"TSM",IF(J19&lt;=0.00145833333333333,"SM",IF(J19&lt;=0.00153935185185185,"KSM",IF(J19&lt;=0.00164351851851852,"I A",IF(J19&lt;=0.00179398148148148,"II A",IF(J19&lt;=0.00200231481481481,"III A"))))))))</f>
        <v>II A</v>
      </c>
      <c r="L19" s="49" t="s">
        <v>409</v>
      </c>
      <c r="M19" s="79" t="s">
        <v>494</v>
      </c>
      <c r="N19" s="87"/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M32"/>
  <sheetViews>
    <sheetView showFormulas="false" showGridLines="true" showRowColHeaders="true" showZeros="true" rightToLeft="false" tabSelected="false" showOutlineSymbols="true" defaultGridColor="true" view="normal" topLeftCell="A16" colorId="64" zoomScale="100" zoomScaleNormal="100" zoomScalePageLayoutView="100" workbookViewId="0">
      <selection pane="topLeft" activeCell="P16" activeCellId="0" sqref="P16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false" outlineLevel="0" max="2" min="2" style="1" width="3.89"/>
    <col collapsed="false" customWidth="true" hidden="false" outlineLevel="0" max="3" min="3" style="2" width="13.66"/>
    <col collapsed="false" customWidth="true" hidden="false" outlineLevel="0" max="4" min="4" style="3" width="13.55"/>
    <col collapsed="false" customWidth="true" hidden="false" outlineLevel="0" max="5" min="5" style="4" width="9.33"/>
    <col collapsed="false" customWidth="true" hidden="false" outlineLevel="0" max="6" min="6" style="3" width="11.66"/>
    <col collapsed="false" customWidth="true" hidden="false" outlineLevel="0" max="7" min="7" style="3" width="12.33"/>
    <col collapsed="false" customWidth="true" hidden="false" outlineLevel="0" max="8" min="8" style="3" width="10.99"/>
    <col collapsed="false" customWidth="true" hidden="false" outlineLevel="0" max="9" min="9" style="5" width="5.44"/>
    <col collapsed="false" customWidth="true" hidden="false" outlineLevel="0" max="10" min="10" style="6" width="8.33"/>
    <col collapsed="false" customWidth="true" hidden="false" outlineLevel="0" max="11" min="11" style="5" width="4.44"/>
    <col collapsed="false" customWidth="true" hidden="false" outlineLevel="0" max="12" min="12" style="3" width="25.89"/>
    <col collapsed="false" customWidth="true" hidden="true" outlineLevel="0" max="13" min="13" style="79" width="5.89"/>
    <col collapsed="false" customWidth="true" hidden="false" outlineLevel="0" max="1025" min="14" style="3" width="9.11"/>
  </cols>
  <sheetData>
    <row r="1" s="11" customFormat="true" ht="18.75" hidden="false" customHeight="true" outlineLevel="0" collapsed="false">
      <c r="A1" s="8" t="s">
        <v>0</v>
      </c>
      <c r="B1" s="9"/>
      <c r="C1" s="10"/>
      <c r="E1" s="12"/>
      <c r="I1" s="5"/>
      <c r="J1" s="13"/>
      <c r="K1" s="5"/>
      <c r="M1" s="79"/>
    </row>
    <row r="2" s="17" customFormat="true" ht="17.25" hidden="false" customHeight="true" outlineLevel="0" collapsed="false">
      <c r="A2" s="14"/>
      <c r="B2" s="15"/>
      <c r="C2" s="16"/>
      <c r="E2" s="18"/>
      <c r="I2" s="19"/>
      <c r="J2" s="20"/>
      <c r="K2" s="19"/>
      <c r="L2" s="21" t="s">
        <v>1</v>
      </c>
      <c r="M2" s="81"/>
    </row>
    <row r="3" customFormat="false" ht="15" hidden="false" customHeight="true" outlineLevel="0" collapsed="false">
      <c r="A3" s="23"/>
      <c r="B3" s="23"/>
      <c r="L3" s="24" t="s">
        <v>253</v>
      </c>
    </row>
    <row r="4" customFormat="false" ht="15.75" hidden="false" customHeight="true" outlineLevel="0" collapsed="false">
      <c r="C4" s="25" t="s">
        <v>537</v>
      </c>
      <c r="E4" s="26"/>
      <c r="L4" s="27"/>
    </row>
    <row r="5" customFormat="false" ht="3.75" hidden="false" customHeight="true" outlineLevel="0" collapsed="false">
      <c r="H5" s="125" t="n">
        <v>1.15740740740741E-005</v>
      </c>
      <c r="I5" s="125" t="n">
        <v>1.15740740740741E-005</v>
      </c>
    </row>
    <row r="6" customFormat="false" ht="13.8" hidden="false" customHeight="false" outlineLevel="0" collapsed="false">
      <c r="B6" s="28"/>
      <c r="C6" s="29"/>
      <c r="D6" s="30" t="n">
        <v>1</v>
      </c>
      <c r="E6" s="31" t="s">
        <v>538</v>
      </c>
      <c r="F6" s="32"/>
      <c r="G6" s="33"/>
    </row>
    <row r="7" s="43" customFormat="true" ht="13.8" hidden="false" customHeight="false" outlineLevel="0" collapsed="false">
      <c r="A7" s="34" t="s">
        <v>142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9" t="s">
        <v>255</v>
      </c>
      <c r="K7" s="40" t="s">
        <v>18</v>
      </c>
      <c r="L7" s="41" t="s">
        <v>19</v>
      </c>
      <c r="M7" s="95"/>
    </row>
    <row r="8" customFormat="false" ht="13.95" hidden="false" customHeight="true" outlineLevel="0" collapsed="false">
      <c r="A8" s="44" t="n">
        <v>1</v>
      </c>
      <c r="B8" s="45" t="n">
        <v>148</v>
      </c>
      <c r="C8" s="46" t="s">
        <v>344</v>
      </c>
      <c r="D8" s="47" t="s">
        <v>539</v>
      </c>
      <c r="E8" s="48" t="s">
        <v>540</v>
      </c>
      <c r="F8" s="49" t="s">
        <v>263</v>
      </c>
      <c r="G8" s="49" t="s">
        <v>264</v>
      </c>
      <c r="H8" s="49" t="s">
        <v>265</v>
      </c>
      <c r="I8" s="126"/>
      <c r="J8" s="127" t="n">
        <v>0.00145729166666667</v>
      </c>
      <c r="K8" s="128" t="str">
        <f aca="false">IF(ISBLANK(J8),"",IF(J8&gt;0.00168981481481481,"",IF(J8&lt;=0.0012337962962963,"TSM",IF(J8&lt;=0.00126736111111111,"SM",IF(J8&lt;=0.00131944444444444,"KSM",IF(J8&lt;=0.00140046296296296,"I A",IF(J8&lt;=0.00152777777777778,"II A",IF(J8&lt;=0.00168981481481481,"III A"))))))))</f>
        <v>II A</v>
      </c>
      <c r="L8" s="49" t="s">
        <v>266</v>
      </c>
      <c r="M8" s="79" t="s">
        <v>541</v>
      </c>
    </row>
    <row r="9" customFormat="false" ht="13.95" hidden="false" customHeight="true" outlineLevel="0" collapsed="false">
      <c r="A9" s="44" t="n">
        <v>2</v>
      </c>
      <c r="B9" s="45" t="n">
        <v>107</v>
      </c>
      <c r="C9" s="46" t="s">
        <v>542</v>
      </c>
      <c r="D9" s="47" t="s">
        <v>543</v>
      </c>
      <c r="E9" s="48" t="s">
        <v>544</v>
      </c>
      <c r="F9" s="49" t="s">
        <v>58</v>
      </c>
      <c r="G9" s="49" t="s">
        <v>38</v>
      </c>
      <c r="H9" s="49" t="s">
        <v>39</v>
      </c>
      <c r="I9" s="126" t="s">
        <v>25</v>
      </c>
      <c r="J9" s="127" t="n">
        <v>0.00146793981481481</v>
      </c>
      <c r="K9" s="128" t="str">
        <f aca="false">IF(ISBLANK(J9),"",IF(J9&gt;0.00168981481481481,"",IF(J9&lt;=0.0012337962962963,"TSM",IF(J9&lt;=0.00126736111111111,"SM",IF(J9&lt;=0.00131944444444444,"KSM",IF(J9&lt;=0.00140046296296296,"I A",IF(J9&lt;=0.00152777777777778,"II A",IF(J9&lt;=0.00168981481481481,"III A"))))))))</f>
        <v>II A</v>
      </c>
      <c r="L9" s="49" t="s">
        <v>462</v>
      </c>
      <c r="M9" s="79" t="s">
        <v>545</v>
      </c>
    </row>
    <row r="10" customFormat="false" ht="13.95" hidden="false" customHeight="true" outlineLevel="0" collapsed="false">
      <c r="A10" s="44" t="n">
        <v>3</v>
      </c>
      <c r="B10" s="45" t="n">
        <v>124</v>
      </c>
      <c r="C10" s="46" t="s">
        <v>221</v>
      </c>
      <c r="D10" s="47" t="s">
        <v>546</v>
      </c>
      <c r="E10" s="48" t="s">
        <v>547</v>
      </c>
      <c r="F10" s="49" t="s">
        <v>120</v>
      </c>
      <c r="G10" s="49" t="s">
        <v>218</v>
      </c>
      <c r="H10" s="49"/>
      <c r="I10" s="126"/>
      <c r="J10" s="127" t="n">
        <v>0.0014806712962963</v>
      </c>
      <c r="K10" s="128" t="str">
        <f aca="false">IF(ISBLANK(J10),"",IF(J10&gt;0.00168981481481481,"",IF(J10&lt;=0.0012337962962963,"TSM",IF(J10&lt;=0.00126736111111111,"SM",IF(J10&lt;=0.00131944444444444,"KSM",IF(J10&lt;=0.00140046296296296,"I A",IF(J10&lt;=0.00152777777777778,"II A",IF(J10&lt;=0.00168981481481481,"III A"))))))))</f>
        <v>II A</v>
      </c>
      <c r="L10" s="49" t="s">
        <v>299</v>
      </c>
      <c r="M10" s="79" t="s">
        <v>69</v>
      </c>
    </row>
    <row r="11" customFormat="false" ht="13.95" hidden="false" customHeight="true" outlineLevel="0" collapsed="false">
      <c r="A11" s="44" t="n">
        <v>4</v>
      </c>
      <c r="B11" s="45" t="n">
        <v>121</v>
      </c>
      <c r="C11" s="46" t="s">
        <v>380</v>
      </c>
      <c r="D11" s="47" t="s">
        <v>548</v>
      </c>
      <c r="E11" s="48" t="s">
        <v>549</v>
      </c>
      <c r="F11" s="49" t="s">
        <v>383</v>
      </c>
      <c r="G11" s="49" t="s">
        <v>384</v>
      </c>
      <c r="H11" s="49" t="s">
        <v>385</v>
      </c>
      <c r="I11" s="126"/>
      <c r="J11" s="127" t="n">
        <v>0.00152685185185185</v>
      </c>
      <c r="K11" s="128" t="str">
        <f aca="false">IF(ISBLANK(J11),"",IF(J11&gt;0.00168981481481481,"",IF(J11&lt;=0.0012337962962963,"TSM",IF(J11&lt;=0.00126736111111111,"SM",IF(J11&lt;=0.00131944444444444,"KSM",IF(J11&lt;=0.00140046296296296,"I A",IF(J11&lt;=0.00152777777777778,"II A",IF(J11&lt;=0.00168981481481481,"III A"))))))))</f>
        <v>II A</v>
      </c>
      <c r="L11" s="49" t="s">
        <v>550</v>
      </c>
      <c r="M11" s="79" t="s">
        <v>551</v>
      </c>
    </row>
    <row r="12" customFormat="false" ht="13.95" hidden="false" customHeight="true" outlineLevel="0" collapsed="false">
      <c r="A12" s="44" t="n">
        <v>5</v>
      </c>
      <c r="B12" s="45" t="n">
        <v>129</v>
      </c>
      <c r="C12" s="46" t="s">
        <v>188</v>
      </c>
      <c r="D12" s="47" t="s">
        <v>552</v>
      </c>
      <c r="E12" s="48" t="s">
        <v>553</v>
      </c>
      <c r="F12" s="49" t="s">
        <v>106</v>
      </c>
      <c r="G12" s="49" t="s">
        <v>107</v>
      </c>
      <c r="H12" s="49"/>
      <c r="I12" s="126"/>
      <c r="J12" s="127" t="n">
        <v>0.00156747685185185</v>
      </c>
      <c r="K12" s="128" t="str">
        <f aca="false">IF(ISBLANK(J12),"",IF(J12&gt;0.00168981481481481,"",IF(J12&lt;=0.0012337962962963,"TSM",IF(J12&lt;=0.00126736111111111,"SM",IF(J12&lt;=0.00131944444444444,"KSM",IF(J12&lt;=0.00140046296296296,"I A",IF(J12&lt;=0.00152777777777778,"II A",IF(J12&lt;=0.00168981481481481,"III A"))))))))</f>
        <v>III A</v>
      </c>
      <c r="L12" s="49" t="s">
        <v>108</v>
      </c>
      <c r="M12" s="79" t="s">
        <v>554</v>
      </c>
    </row>
    <row r="13" customFormat="false" ht="13.95" hidden="false" customHeight="true" outlineLevel="0" collapsed="false">
      <c r="A13" s="44" t="n">
        <v>6</v>
      </c>
      <c r="B13" s="45" t="n">
        <v>150</v>
      </c>
      <c r="C13" s="46" t="s">
        <v>471</v>
      </c>
      <c r="D13" s="47" t="s">
        <v>472</v>
      </c>
      <c r="E13" s="48" t="s">
        <v>473</v>
      </c>
      <c r="F13" s="49" t="s">
        <v>263</v>
      </c>
      <c r="G13" s="49" t="s">
        <v>264</v>
      </c>
      <c r="H13" s="49" t="s">
        <v>265</v>
      </c>
      <c r="I13" s="126"/>
      <c r="J13" s="127" t="n">
        <v>0.00158287037037037</v>
      </c>
      <c r="K13" s="128" t="str">
        <f aca="false">IF(ISBLANK(J13),"",IF(J13&gt;0.00168981481481481,"",IF(J13&lt;=0.0012337962962963,"TSM",IF(J13&lt;=0.00126736111111111,"SM",IF(J13&lt;=0.00131944444444444,"KSM",IF(J13&lt;=0.00140046296296296,"I A",IF(J13&lt;=0.00152777777777778,"II A",IF(J13&lt;=0.00168981481481481,"III A"))))))))</f>
        <v>III A</v>
      </c>
      <c r="L13" s="49" t="s">
        <v>474</v>
      </c>
      <c r="M13" s="79" t="s">
        <v>69</v>
      </c>
    </row>
    <row r="14" customFormat="false" ht="13.95" hidden="false" customHeight="true" outlineLevel="0" collapsed="false">
      <c r="A14" s="44" t="n">
        <v>7</v>
      </c>
      <c r="B14" s="45" t="n">
        <v>113</v>
      </c>
      <c r="C14" s="46" t="s">
        <v>555</v>
      </c>
      <c r="D14" s="47" t="s">
        <v>556</v>
      </c>
      <c r="E14" s="48" t="s">
        <v>557</v>
      </c>
      <c r="F14" s="49" t="s">
        <v>58</v>
      </c>
      <c r="G14" s="49" t="s">
        <v>38</v>
      </c>
      <c r="H14" s="49"/>
      <c r="I14" s="126" t="s">
        <v>25</v>
      </c>
      <c r="J14" s="127" t="n">
        <v>0.00174814814814815</v>
      </c>
      <c r="K14" s="128" t="str">
        <f aca="false">IF(ISBLANK(J14),"",IF(J14&gt;0.00168981481481481,"",IF(J14&lt;=0.0012337962962963,"TSM",IF(J14&lt;=0.00126736111111111,"SM",IF(J14&lt;=0.00131944444444444,"KSM",IF(J14&lt;=0.00140046296296296,"I A",IF(J14&lt;=0.00152777777777778,"II A",IF(J14&lt;=0.00168981481481481,"III A"))))))))</f>
        <v/>
      </c>
      <c r="L14" s="49" t="s">
        <v>462</v>
      </c>
      <c r="M14" s="79" t="s">
        <v>69</v>
      </c>
    </row>
    <row r="15" customFormat="false" ht="3.75" hidden="false" customHeight="true" outlineLevel="0" collapsed="false">
      <c r="H15" s="125" t="n">
        <v>1.15740740740741E-005</v>
      </c>
      <c r="I15" s="125" t="n">
        <v>1.15740740740741E-005</v>
      </c>
    </row>
    <row r="16" customFormat="false" ht="13.8" hidden="false" customHeight="false" outlineLevel="0" collapsed="false">
      <c r="B16" s="28"/>
      <c r="C16" s="29"/>
      <c r="D16" s="30" t="n">
        <v>2</v>
      </c>
      <c r="E16" s="31" t="s">
        <v>538</v>
      </c>
      <c r="F16" s="32"/>
      <c r="G16" s="33"/>
    </row>
    <row r="17" s="43" customFormat="true" ht="13.8" hidden="false" customHeight="false" outlineLevel="0" collapsed="false">
      <c r="A17" s="34" t="s">
        <v>142</v>
      </c>
      <c r="B17" s="67" t="s">
        <v>6</v>
      </c>
      <c r="C17" s="36" t="s">
        <v>7</v>
      </c>
      <c r="D17" s="37" t="s">
        <v>8</v>
      </c>
      <c r="E17" s="38" t="s">
        <v>9</v>
      </c>
      <c r="F17" s="39" t="s">
        <v>10</v>
      </c>
      <c r="G17" s="39" t="s">
        <v>144</v>
      </c>
      <c r="H17" s="39" t="s">
        <v>12</v>
      </c>
      <c r="I17" s="38" t="s">
        <v>13</v>
      </c>
      <c r="J17" s="39" t="s">
        <v>255</v>
      </c>
      <c r="K17" s="40" t="s">
        <v>18</v>
      </c>
      <c r="L17" s="41" t="s">
        <v>19</v>
      </c>
      <c r="M17" s="95"/>
    </row>
    <row r="18" customFormat="false" ht="13.95" hidden="false" customHeight="true" outlineLevel="0" collapsed="false">
      <c r="A18" s="44" t="n">
        <v>1</v>
      </c>
      <c r="B18" s="45" t="n">
        <v>134</v>
      </c>
      <c r="C18" s="46" t="s">
        <v>558</v>
      </c>
      <c r="D18" s="47" t="s">
        <v>559</v>
      </c>
      <c r="E18" s="48" t="s">
        <v>286</v>
      </c>
      <c r="F18" s="49" t="s">
        <v>501</v>
      </c>
      <c r="G18" s="49" t="s">
        <v>502</v>
      </c>
      <c r="H18" s="49"/>
      <c r="I18" s="126"/>
      <c r="J18" s="127" t="n">
        <v>0.00135474537037037</v>
      </c>
      <c r="K18" s="128" t="str">
        <f aca="false">IF(ISBLANK(J18),"",IF(J18&gt;0.00168981481481481,"",IF(J18&lt;=0.0012337962962963,"TSM",IF(J18&lt;=0.00126736111111111,"SM",IF(J18&lt;=0.00131944444444444,"KSM",IF(J18&lt;=0.00140046296296296,"I A",IF(J18&lt;=0.00152777777777778,"II A",IF(J18&lt;=0.00168981481481481,"III A"))))))))</f>
        <v>I A</v>
      </c>
      <c r="L18" s="49" t="s">
        <v>503</v>
      </c>
      <c r="M18" s="79" t="s">
        <v>560</v>
      </c>
    </row>
    <row r="19" customFormat="false" ht="13.95" hidden="false" customHeight="true" outlineLevel="0" collapsed="false">
      <c r="A19" s="44" t="n">
        <v>2</v>
      </c>
      <c r="B19" s="45" t="n">
        <v>102</v>
      </c>
      <c r="C19" s="46" t="s">
        <v>188</v>
      </c>
      <c r="D19" s="47" t="s">
        <v>363</v>
      </c>
      <c r="E19" s="48" t="s">
        <v>364</v>
      </c>
      <c r="F19" s="49" t="s">
        <v>365</v>
      </c>
      <c r="G19" s="49"/>
      <c r="H19" s="49"/>
      <c r="I19" s="126"/>
      <c r="J19" s="127" t="n">
        <v>0.00137361111111111</v>
      </c>
      <c r="K19" s="128" t="str">
        <f aca="false">IF(ISBLANK(J19),"",IF(J19&gt;0.00168981481481481,"",IF(J19&lt;=0.0012337962962963,"TSM",IF(J19&lt;=0.00126736111111111,"SM",IF(J19&lt;=0.00131944444444444,"KSM",IF(J19&lt;=0.00140046296296296,"I A",IF(J19&lt;=0.00152777777777778,"II A",IF(J19&lt;=0.00168981481481481,"III A"))))))))</f>
        <v>I A</v>
      </c>
      <c r="L19" s="49" t="s">
        <v>366</v>
      </c>
      <c r="M19" s="79" t="s">
        <v>561</v>
      </c>
    </row>
    <row r="20" customFormat="false" ht="13.95" hidden="false" customHeight="true" outlineLevel="0" collapsed="false">
      <c r="A20" s="44" t="n">
        <v>3</v>
      </c>
      <c r="B20" s="45" t="n">
        <v>112</v>
      </c>
      <c r="C20" s="46" t="s">
        <v>249</v>
      </c>
      <c r="D20" s="47" t="s">
        <v>562</v>
      </c>
      <c r="E20" s="48" t="s">
        <v>563</v>
      </c>
      <c r="F20" s="49" t="s">
        <v>37</v>
      </c>
      <c r="G20" s="49" t="s">
        <v>38</v>
      </c>
      <c r="H20" s="49"/>
      <c r="I20" s="126"/>
      <c r="J20" s="127" t="n">
        <v>0.0013755787037037</v>
      </c>
      <c r="K20" s="128" t="str">
        <f aca="false">IF(ISBLANK(J20),"",IF(J20&gt;0.00168981481481481,"",IF(J20&lt;=0.0012337962962963,"TSM",IF(J20&lt;=0.00126736111111111,"SM",IF(J20&lt;=0.00131944444444444,"KSM",IF(J20&lt;=0.00140046296296296,"I A",IF(J20&lt;=0.00152777777777778,"II A",IF(J20&lt;=0.00168981481481481,"III A"))))))))</f>
        <v>I A</v>
      </c>
      <c r="L20" s="49" t="s">
        <v>158</v>
      </c>
      <c r="M20" s="79" t="s">
        <v>564</v>
      </c>
    </row>
    <row r="21" customFormat="false" ht="13.95" hidden="false" customHeight="true" outlineLevel="0" collapsed="false">
      <c r="A21" s="44" t="n">
        <v>4</v>
      </c>
      <c r="B21" s="45" t="n">
        <v>115</v>
      </c>
      <c r="C21" s="46" t="s">
        <v>565</v>
      </c>
      <c r="D21" s="47" t="s">
        <v>566</v>
      </c>
      <c r="E21" s="48" t="s">
        <v>567</v>
      </c>
      <c r="F21" s="49" t="s">
        <v>568</v>
      </c>
      <c r="G21" s="49" t="s">
        <v>569</v>
      </c>
      <c r="H21" s="49" t="s">
        <v>341</v>
      </c>
      <c r="I21" s="126"/>
      <c r="J21" s="127" t="n">
        <v>0.00140775462962963</v>
      </c>
      <c r="K21" s="128" t="str">
        <f aca="false">IF(ISBLANK(J21),"",IF(J21&gt;0.00168981481481481,"",IF(J21&lt;=0.0012337962962963,"TSM",IF(J21&lt;=0.00126736111111111,"SM",IF(J21&lt;=0.00131944444444444,"KSM",IF(J21&lt;=0.00140046296296296,"I A",IF(J21&lt;=0.00152777777777778,"II A",IF(J21&lt;=0.00168981481481481,"III A"))))))))</f>
        <v>II A</v>
      </c>
      <c r="L21" s="49" t="s">
        <v>570</v>
      </c>
      <c r="M21" s="79" t="s">
        <v>571</v>
      </c>
    </row>
    <row r="22" customFormat="false" ht="13.95" hidden="false" customHeight="true" outlineLevel="0" collapsed="false">
      <c r="A22" s="44" t="n">
        <v>5</v>
      </c>
      <c r="B22" s="45" t="n">
        <v>138</v>
      </c>
      <c r="C22" s="46" t="s">
        <v>572</v>
      </c>
      <c r="D22" s="47" t="s">
        <v>573</v>
      </c>
      <c r="E22" s="48" t="s">
        <v>574</v>
      </c>
      <c r="F22" s="49" t="s">
        <v>45</v>
      </c>
      <c r="G22" s="49" t="s">
        <v>24</v>
      </c>
      <c r="H22" s="49" t="s">
        <v>46</v>
      </c>
      <c r="I22" s="126"/>
      <c r="J22" s="127" t="n">
        <v>0.00142835648148148</v>
      </c>
      <c r="K22" s="128" t="str">
        <f aca="false">IF(ISBLANK(J22),"",IF(J22&gt;0.00168981481481481,"",IF(J22&lt;=0.0012337962962963,"TSM",IF(J22&lt;=0.00126736111111111,"SM",IF(J22&lt;=0.00131944444444444,"KSM",IF(J22&lt;=0.00140046296296296,"I A",IF(J22&lt;=0.00152777777777778,"II A",IF(J22&lt;=0.00168981481481481,"III A"))))))))</f>
        <v>II A</v>
      </c>
      <c r="L22" s="49" t="s">
        <v>137</v>
      </c>
      <c r="M22" s="79" t="s">
        <v>575</v>
      </c>
    </row>
    <row r="23" customFormat="false" ht="13.95" hidden="false" customHeight="true" outlineLevel="0" collapsed="false">
      <c r="A23" s="44" t="n">
        <v>6</v>
      </c>
      <c r="B23" s="45" t="n">
        <v>120</v>
      </c>
      <c r="C23" s="46" t="s">
        <v>576</v>
      </c>
      <c r="D23" s="47" t="s">
        <v>577</v>
      </c>
      <c r="E23" s="48" t="s">
        <v>578</v>
      </c>
      <c r="F23" s="49" t="s">
        <v>383</v>
      </c>
      <c r="G23" s="49" t="s">
        <v>384</v>
      </c>
      <c r="H23" s="49" t="s">
        <v>385</v>
      </c>
      <c r="I23" s="126"/>
      <c r="J23" s="127" t="n">
        <v>0.00143761574074074</v>
      </c>
      <c r="K23" s="128" t="str">
        <f aca="false">IF(ISBLANK(J23),"",IF(J23&gt;0.00168981481481481,"",IF(J23&lt;=0.0012337962962963,"TSM",IF(J23&lt;=0.00126736111111111,"SM",IF(J23&lt;=0.00131944444444444,"KSM",IF(J23&lt;=0.00140046296296296,"I A",IF(J23&lt;=0.00152777777777778,"II A",IF(J23&lt;=0.00168981481481481,"III A"))))))))</f>
        <v>II A</v>
      </c>
      <c r="L23" s="49" t="s">
        <v>386</v>
      </c>
      <c r="M23" s="79" t="s">
        <v>579</v>
      </c>
    </row>
    <row r="24" customFormat="false" ht="13.95" hidden="false" customHeight="true" outlineLevel="0" collapsed="false">
      <c r="A24" s="44" t="n">
        <v>7</v>
      </c>
      <c r="B24" s="45" t="n">
        <v>123</v>
      </c>
      <c r="C24" s="46" t="s">
        <v>476</v>
      </c>
      <c r="D24" s="47" t="s">
        <v>381</v>
      </c>
      <c r="E24" s="48" t="s">
        <v>382</v>
      </c>
      <c r="F24" s="49" t="s">
        <v>383</v>
      </c>
      <c r="G24" s="49" t="s">
        <v>384</v>
      </c>
      <c r="H24" s="49" t="s">
        <v>385</v>
      </c>
      <c r="I24" s="126"/>
      <c r="J24" s="127" t="n">
        <v>0.00148252314814815</v>
      </c>
      <c r="K24" s="128" t="str">
        <f aca="false">IF(ISBLANK(J24),"",IF(J24&gt;0.00168981481481481,"",IF(J24&lt;=0.0012337962962963,"TSM",IF(J24&lt;=0.00126736111111111,"SM",IF(J24&lt;=0.00131944444444444,"KSM",IF(J24&lt;=0.00140046296296296,"I A",IF(J24&lt;=0.00152777777777778,"II A",IF(J24&lt;=0.00168981481481481,"III A"))))))))</f>
        <v>II A</v>
      </c>
      <c r="L24" s="49" t="s">
        <v>386</v>
      </c>
      <c r="M24" s="79" t="s">
        <v>580</v>
      </c>
    </row>
    <row r="25" customFormat="false" ht="13.95" hidden="false" customHeight="true" outlineLevel="0" collapsed="false">
      <c r="A25" s="44"/>
      <c r="B25" s="45" t="n">
        <v>147</v>
      </c>
      <c r="C25" s="46" t="s">
        <v>581</v>
      </c>
      <c r="D25" s="47" t="s">
        <v>582</v>
      </c>
      <c r="E25" s="48" t="s">
        <v>583</v>
      </c>
      <c r="F25" s="49" t="s">
        <v>263</v>
      </c>
      <c r="G25" s="49" t="s">
        <v>264</v>
      </c>
      <c r="H25" s="49" t="s">
        <v>265</v>
      </c>
      <c r="I25" s="126"/>
      <c r="J25" s="127" t="s">
        <v>191</v>
      </c>
      <c r="K25" s="128" t="str">
        <f aca="false">IF(ISBLANK(J25),"",IF(J25&gt;0.00168981481481481,"",IF(J25&lt;=0.0012337962962963,"TSM",IF(J25&lt;=0.00126736111111111,"SM",IF(J25&lt;=0.00131944444444444,"KSM",IF(J25&lt;=0.00140046296296296,"I A",IF(J25&lt;=0.00152777777777778,"II A",IF(J25&lt;=0.00168981481481481,"III A"))))))))</f>
        <v/>
      </c>
      <c r="L25" s="49" t="s">
        <v>474</v>
      </c>
      <c r="M25" s="79" t="s">
        <v>584</v>
      </c>
    </row>
    <row r="27" customFormat="false" ht="3.75" hidden="false" customHeight="true" outlineLevel="0" collapsed="false">
      <c r="H27" s="125" t="n">
        <v>1.15740740740741E-005</v>
      </c>
      <c r="I27" s="125" t="n">
        <v>1.15740740740741E-005</v>
      </c>
    </row>
    <row r="28" customFormat="false" ht="13.8" hidden="false" customHeight="false" outlineLevel="0" collapsed="false">
      <c r="B28" s="28"/>
      <c r="C28" s="29"/>
      <c r="D28" s="30"/>
      <c r="E28" s="31" t="s">
        <v>585</v>
      </c>
      <c r="F28" s="32"/>
      <c r="G28" s="33"/>
    </row>
    <row r="29" s="43" customFormat="true" ht="13.8" hidden="false" customHeight="false" outlineLevel="0" collapsed="false">
      <c r="A29" s="34" t="s">
        <v>142</v>
      </c>
      <c r="B29" s="67" t="s">
        <v>6</v>
      </c>
      <c r="C29" s="36" t="s">
        <v>7</v>
      </c>
      <c r="D29" s="37" t="s">
        <v>8</v>
      </c>
      <c r="E29" s="38" t="s">
        <v>9</v>
      </c>
      <c r="F29" s="39" t="s">
        <v>10</v>
      </c>
      <c r="G29" s="39" t="s">
        <v>144</v>
      </c>
      <c r="H29" s="39" t="s">
        <v>12</v>
      </c>
      <c r="I29" s="38" t="s">
        <v>13</v>
      </c>
      <c r="J29" s="39" t="s">
        <v>255</v>
      </c>
      <c r="K29" s="40" t="s">
        <v>18</v>
      </c>
      <c r="L29" s="41" t="s">
        <v>19</v>
      </c>
      <c r="M29" s="95"/>
    </row>
    <row r="30" customFormat="false" ht="13.95" hidden="false" customHeight="true" outlineLevel="0" collapsed="false">
      <c r="A30" s="44" t="n">
        <v>1</v>
      </c>
      <c r="B30" s="45" t="n">
        <v>189</v>
      </c>
      <c r="C30" s="46" t="s">
        <v>586</v>
      </c>
      <c r="D30" s="47" t="s">
        <v>587</v>
      </c>
      <c r="E30" s="48" t="s">
        <v>588</v>
      </c>
      <c r="F30" s="49" t="s">
        <v>271</v>
      </c>
      <c r="G30" s="49"/>
      <c r="H30" s="49"/>
      <c r="I30" s="126" t="s">
        <v>272</v>
      </c>
      <c r="J30" s="127" t="n">
        <v>0.00134722222222222</v>
      </c>
      <c r="K30" s="128" t="str">
        <f aca="false">IF(ISBLANK(J30),"",IF(J30&gt;0.00168981481481481,"",IF(J30&lt;=0.0012337962962963,"TSM",IF(J30&lt;=0.00126736111111111,"SM",IF(J30&lt;=0.00131944444444444,"KSM",IF(J30&lt;=0.00140046296296296,"I A",IF(J30&lt;=0.00152777777777778,"II A",IF(J30&lt;=0.00168981481481481,"III A"))))))))</f>
        <v>I A</v>
      </c>
      <c r="L30" s="49"/>
    </row>
    <row r="31" customFormat="false" ht="13.95" hidden="false" customHeight="true" outlineLevel="0" collapsed="false">
      <c r="A31" s="44" t="n">
        <v>2</v>
      </c>
      <c r="B31" s="45" t="n">
        <v>110</v>
      </c>
      <c r="C31" s="46" t="s">
        <v>344</v>
      </c>
      <c r="D31" s="47" t="s">
        <v>589</v>
      </c>
      <c r="E31" s="48" t="s">
        <v>590</v>
      </c>
      <c r="F31" s="49" t="s">
        <v>271</v>
      </c>
      <c r="G31" s="49" t="s">
        <v>38</v>
      </c>
      <c r="H31" s="49" t="s">
        <v>281</v>
      </c>
      <c r="I31" s="126" t="s">
        <v>272</v>
      </c>
      <c r="J31" s="127" t="n">
        <v>0.00135092592592593</v>
      </c>
      <c r="K31" s="128" t="str">
        <f aca="false">IF(ISBLANK(J31),"",IF(J31&gt;0.00168981481481481,"",IF(J31&lt;=0.0012337962962963,"TSM",IF(J31&lt;=0.00126736111111111,"SM",IF(J31&lt;=0.00131944444444444,"KSM",IF(J31&lt;=0.00140046296296296,"I A",IF(J31&lt;=0.00152777777777778,"II A",IF(J31&lt;=0.00168981481481481,"III A"))))))))</f>
        <v>I A</v>
      </c>
      <c r="L31" s="49" t="s">
        <v>591</v>
      </c>
      <c r="M31" s="79" t="s">
        <v>592</v>
      </c>
    </row>
    <row r="32" customFormat="false" ht="13.95" hidden="false" customHeight="true" outlineLevel="0" collapsed="false">
      <c r="A32" s="44" t="n">
        <v>3</v>
      </c>
      <c r="B32" s="45" t="n">
        <v>111</v>
      </c>
      <c r="C32" s="46" t="s">
        <v>593</v>
      </c>
      <c r="D32" s="47" t="s">
        <v>543</v>
      </c>
      <c r="E32" s="48" t="s">
        <v>594</v>
      </c>
      <c r="F32" s="49" t="s">
        <v>271</v>
      </c>
      <c r="G32" s="49" t="s">
        <v>595</v>
      </c>
      <c r="H32" s="49" t="s">
        <v>281</v>
      </c>
      <c r="I32" s="126" t="s">
        <v>272</v>
      </c>
      <c r="J32" s="127" t="n">
        <v>0.00136747685185185</v>
      </c>
      <c r="K32" s="128" t="str">
        <f aca="false">IF(ISBLANK(J32),"",IF(J32&gt;0.00168981481481481,"",IF(J32&lt;=0.0012337962962963,"TSM",IF(J32&lt;=0.00126736111111111,"SM",IF(J32&lt;=0.00131944444444444,"KSM",IF(J32&lt;=0.00140046296296296,"I A",IF(J32&lt;=0.00152777777777778,"II A",IF(J32&lt;=0.00168981481481481,"III A"))))))))</f>
        <v>I A</v>
      </c>
      <c r="L32" s="49" t="s">
        <v>596</v>
      </c>
      <c r="M32" s="79" t="s">
        <v>69</v>
      </c>
    </row>
  </sheetData>
  <printOptions headings="false" gridLines="false" gridLinesSet="true" horizontalCentered="true" verticalCentered="false"/>
  <pageMargins left="0.196527777777778" right="0.196527777777778" top="0.59027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M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O19" activeCellId="0" sqref="O19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false" outlineLevel="0" max="2" min="2" style="1" width="3.89"/>
    <col collapsed="false" customWidth="true" hidden="false" outlineLevel="0" max="3" min="3" style="2" width="13.66"/>
    <col collapsed="false" customWidth="true" hidden="false" outlineLevel="0" max="4" min="4" style="3" width="13.55"/>
    <col collapsed="false" customWidth="true" hidden="false" outlineLevel="0" max="5" min="5" style="4" width="9.33"/>
    <col collapsed="false" customWidth="true" hidden="false" outlineLevel="0" max="6" min="6" style="3" width="11.66"/>
    <col collapsed="false" customWidth="true" hidden="false" outlineLevel="0" max="7" min="7" style="3" width="12.33"/>
    <col collapsed="false" customWidth="true" hidden="false" outlineLevel="0" max="8" min="8" style="3" width="10.99"/>
    <col collapsed="false" customWidth="true" hidden="false" outlineLevel="0" max="9" min="9" style="5" width="5.44"/>
    <col collapsed="false" customWidth="true" hidden="false" outlineLevel="0" max="10" min="10" style="6" width="8.33"/>
    <col collapsed="false" customWidth="true" hidden="false" outlineLevel="0" max="11" min="11" style="5" width="4.44"/>
    <col collapsed="false" customWidth="true" hidden="false" outlineLevel="0" max="12" min="12" style="3" width="25.89"/>
    <col collapsed="false" customWidth="true" hidden="true" outlineLevel="0" max="13" min="13" style="79" width="5.89"/>
    <col collapsed="false" customWidth="true" hidden="false" outlineLevel="0" max="1025" min="14" style="3" width="9.11"/>
  </cols>
  <sheetData>
    <row r="1" s="11" customFormat="true" ht="18.75" hidden="false" customHeight="true" outlineLevel="0" collapsed="false">
      <c r="A1" s="8" t="s">
        <v>0</v>
      </c>
      <c r="B1" s="9"/>
      <c r="C1" s="10"/>
      <c r="E1" s="12"/>
      <c r="I1" s="5"/>
      <c r="J1" s="13"/>
      <c r="K1" s="5"/>
      <c r="M1" s="79"/>
    </row>
    <row r="2" s="17" customFormat="true" ht="17.25" hidden="false" customHeight="true" outlineLevel="0" collapsed="false">
      <c r="A2" s="14"/>
      <c r="B2" s="15"/>
      <c r="C2" s="16"/>
      <c r="E2" s="18"/>
      <c r="I2" s="19"/>
      <c r="J2" s="20"/>
      <c r="K2" s="19"/>
      <c r="L2" s="21" t="s">
        <v>1</v>
      </c>
      <c r="M2" s="81"/>
    </row>
    <row r="3" customFormat="false" ht="15" hidden="false" customHeight="true" outlineLevel="0" collapsed="false">
      <c r="A3" s="23"/>
      <c r="B3" s="23"/>
      <c r="L3" s="24" t="s">
        <v>253</v>
      </c>
    </row>
    <row r="4" customFormat="false" ht="15.75" hidden="false" customHeight="true" outlineLevel="0" collapsed="false">
      <c r="C4" s="25" t="s">
        <v>537</v>
      </c>
      <c r="E4" s="26"/>
      <c r="L4" s="27"/>
    </row>
    <row r="5" customFormat="false" ht="3.75" hidden="false" customHeight="true" outlineLevel="0" collapsed="false">
      <c r="H5" s="125" t="n">
        <v>1.15740740740741E-005</v>
      </c>
      <c r="I5" s="125" t="n">
        <v>1.15740740740741E-005</v>
      </c>
    </row>
    <row r="6" customFormat="false" ht="13.8" hidden="false" customHeight="false" outlineLevel="0" collapsed="false">
      <c r="B6" s="28"/>
      <c r="C6" s="29"/>
      <c r="D6" s="30"/>
      <c r="E6" s="31"/>
      <c r="F6" s="32"/>
      <c r="G6" s="33"/>
    </row>
    <row r="7" s="43" customFormat="true" ht="13.8" hidden="false" customHeight="false" outlineLevel="0" collapsed="false">
      <c r="A7" s="34" t="s">
        <v>142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9" t="s">
        <v>255</v>
      </c>
      <c r="K7" s="40" t="s">
        <v>18</v>
      </c>
      <c r="L7" s="41" t="s">
        <v>19</v>
      </c>
      <c r="M7" s="95"/>
    </row>
    <row r="8" customFormat="false" ht="13.95" hidden="false" customHeight="true" outlineLevel="0" collapsed="false">
      <c r="A8" s="44" t="n">
        <v>1</v>
      </c>
      <c r="B8" s="45" t="n">
        <v>134</v>
      </c>
      <c r="C8" s="46" t="s">
        <v>558</v>
      </c>
      <c r="D8" s="47" t="s">
        <v>559</v>
      </c>
      <c r="E8" s="48" t="s">
        <v>286</v>
      </c>
      <c r="F8" s="49" t="s">
        <v>501</v>
      </c>
      <c r="G8" s="49" t="s">
        <v>502</v>
      </c>
      <c r="H8" s="49"/>
      <c r="I8" s="85" t="n">
        <v>18</v>
      </c>
      <c r="J8" s="127" t="n">
        <v>0.00135474537037037</v>
      </c>
      <c r="K8" s="128" t="str">
        <f aca="false">IF(ISBLANK(J8),"",IF(J8&gt;0.00168981481481481,"",IF(J8&lt;=0.0012337962962963,"TSM",IF(J8&lt;=0.00126736111111111,"SM",IF(J8&lt;=0.00131944444444444,"KSM",IF(J8&lt;=0.00140046296296296,"I A",IF(J8&lt;=0.00152777777777778,"II A",IF(J8&lt;=0.00168981481481481,"III A"))))))))</f>
        <v>I A</v>
      </c>
      <c r="L8" s="49" t="s">
        <v>503</v>
      </c>
      <c r="M8" s="79" t="s">
        <v>560</v>
      </c>
    </row>
    <row r="9" customFormat="false" ht="13.95" hidden="false" customHeight="true" outlineLevel="0" collapsed="false">
      <c r="A9" s="44" t="n">
        <v>2</v>
      </c>
      <c r="B9" s="45" t="n">
        <v>102</v>
      </c>
      <c r="C9" s="46" t="s">
        <v>188</v>
      </c>
      <c r="D9" s="47" t="s">
        <v>363</v>
      </c>
      <c r="E9" s="48" t="s">
        <v>364</v>
      </c>
      <c r="F9" s="49" t="s">
        <v>365</v>
      </c>
      <c r="G9" s="49"/>
      <c r="H9" s="49"/>
      <c r="I9" s="85" t="n">
        <v>14</v>
      </c>
      <c r="J9" s="127" t="n">
        <v>0.00137361111111111</v>
      </c>
      <c r="K9" s="128" t="str">
        <f aca="false">IF(ISBLANK(J9),"",IF(J9&gt;0.00168981481481481,"",IF(J9&lt;=0.0012337962962963,"TSM",IF(J9&lt;=0.00126736111111111,"SM",IF(J9&lt;=0.00131944444444444,"KSM",IF(J9&lt;=0.00140046296296296,"I A",IF(J9&lt;=0.00152777777777778,"II A",IF(J9&lt;=0.00168981481481481,"III A"))))))))</f>
        <v>I A</v>
      </c>
      <c r="L9" s="49" t="s">
        <v>366</v>
      </c>
      <c r="M9" s="79" t="s">
        <v>561</v>
      </c>
    </row>
    <row r="10" customFormat="false" ht="13.95" hidden="false" customHeight="true" outlineLevel="0" collapsed="false">
      <c r="A10" s="44" t="n">
        <v>3</v>
      </c>
      <c r="B10" s="45" t="n">
        <v>112</v>
      </c>
      <c r="C10" s="46" t="s">
        <v>249</v>
      </c>
      <c r="D10" s="47" t="s">
        <v>562</v>
      </c>
      <c r="E10" s="48" t="s">
        <v>563</v>
      </c>
      <c r="F10" s="49" t="s">
        <v>37</v>
      </c>
      <c r="G10" s="49" t="s">
        <v>38</v>
      </c>
      <c r="H10" s="49"/>
      <c r="I10" s="85" t="n">
        <v>11</v>
      </c>
      <c r="J10" s="127" t="n">
        <v>0.0013755787037037</v>
      </c>
      <c r="K10" s="128" t="str">
        <f aca="false">IF(ISBLANK(J10),"",IF(J10&gt;0.00168981481481481,"",IF(J10&lt;=0.0012337962962963,"TSM",IF(J10&lt;=0.00126736111111111,"SM",IF(J10&lt;=0.00131944444444444,"KSM",IF(J10&lt;=0.00140046296296296,"I A",IF(J10&lt;=0.00152777777777778,"II A",IF(J10&lt;=0.00168981481481481,"III A"))))))))</f>
        <v>I A</v>
      </c>
      <c r="L10" s="49" t="s">
        <v>158</v>
      </c>
      <c r="M10" s="79" t="s">
        <v>564</v>
      </c>
    </row>
    <row r="11" customFormat="false" ht="13.95" hidden="false" customHeight="true" outlineLevel="0" collapsed="false">
      <c r="A11" s="44" t="n">
        <v>4</v>
      </c>
      <c r="B11" s="45" t="n">
        <v>115</v>
      </c>
      <c r="C11" s="46" t="s">
        <v>565</v>
      </c>
      <c r="D11" s="47" t="s">
        <v>566</v>
      </c>
      <c r="E11" s="48" t="s">
        <v>567</v>
      </c>
      <c r="F11" s="49" t="s">
        <v>568</v>
      </c>
      <c r="G11" s="49" t="s">
        <v>569</v>
      </c>
      <c r="H11" s="49" t="s">
        <v>341</v>
      </c>
      <c r="I11" s="85" t="n">
        <v>9</v>
      </c>
      <c r="J11" s="127" t="n">
        <v>0.00140775462962963</v>
      </c>
      <c r="K11" s="128" t="str">
        <f aca="false">IF(ISBLANK(J11),"",IF(J11&gt;0.00168981481481481,"",IF(J11&lt;=0.0012337962962963,"TSM",IF(J11&lt;=0.00126736111111111,"SM",IF(J11&lt;=0.00131944444444444,"KSM",IF(J11&lt;=0.00140046296296296,"I A",IF(J11&lt;=0.00152777777777778,"II A",IF(J11&lt;=0.00168981481481481,"III A"))))))))</f>
        <v>II A</v>
      </c>
      <c r="L11" s="49" t="s">
        <v>570</v>
      </c>
      <c r="M11" s="79" t="s">
        <v>571</v>
      </c>
    </row>
    <row r="12" customFormat="false" ht="13.95" hidden="false" customHeight="true" outlineLevel="0" collapsed="false">
      <c r="A12" s="44" t="n">
        <v>5</v>
      </c>
      <c r="B12" s="45" t="n">
        <v>138</v>
      </c>
      <c r="C12" s="46" t="s">
        <v>572</v>
      </c>
      <c r="D12" s="47" t="s">
        <v>573</v>
      </c>
      <c r="E12" s="48" t="s">
        <v>574</v>
      </c>
      <c r="F12" s="49" t="s">
        <v>45</v>
      </c>
      <c r="G12" s="49" t="s">
        <v>24</v>
      </c>
      <c r="H12" s="49" t="s">
        <v>46</v>
      </c>
      <c r="I12" s="85" t="n">
        <v>8</v>
      </c>
      <c r="J12" s="127" t="n">
        <v>0.00142835648148148</v>
      </c>
      <c r="K12" s="128" t="str">
        <f aca="false">IF(ISBLANK(J12),"",IF(J12&gt;0.00168981481481481,"",IF(J12&lt;=0.0012337962962963,"TSM",IF(J12&lt;=0.00126736111111111,"SM",IF(J12&lt;=0.00131944444444444,"KSM",IF(J12&lt;=0.00140046296296296,"I A",IF(J12&lt;=0.00152777777777778,"II A",IF(J12&lt;=0.00168981481481481,"III A"))))))))</f>
        <v>II A</v>
      </c>
      <c r="L12" s="49" t="s">
        <v>137</v>
      </c>
      <c r="M12" s="79" t="s">
        <v>575</v>
      </c>
    </row>
    <row r="13" customFormat="false" ht="13.95" hidden="false" customHeight="true" outlineLevel="0" collapsed="false">
      <c r="A13" s="44" t="n">
        <v>6</v>
      </c>
      <c r="B13" s="45" t="n">
        <v>120</v>
      </c>
      <c r="C13" s="46" t="s">
        <v>576</v>
      </c>
      <c r="D13" s="47" t="s">
        <v>577</v>
      </c>
      <c r="E13" s="48" t="s">
        <v>578</v>
      </c>
      <c r="F13" s="49" t="s">
        <v>383</v>
      </c>
      <c r="G13" s="49" t="s">
        <v>384</v>
      </c>
      <c r="H13" s="49" t="s">
        <v>385</v>
      </c>
      <c r="I13" s="85" t="n">
        <v>7</v>
      </c>
      <c r="J13" s="127" t="n">
        <v>0.00143761574074074</v>
      </c>
      <c r="K13" s="128" t="str">
        <f aca="false">IF(ISBLANK(J13),"",IF(J13&gt;0.00168981481481481,"",IF(J13&lt;=0.0012337962962963,"TSM",IF(J13&lt;=0.00126736111111111,"SM",IF(J13&lt;=0.00131944444444444,"KSM",IF(J13&lt;=0.00140046296296296,"I A",IF(J13&lt;=0.00152777777777778,"II A",IF(J13&lt;=0.00168981481481481,"III A"))))))))</f>
        <v>II A</v>
      </c>
      <c r="L13" s="49" t="s">
        <v>386</v>
      </c>
      <c r="M13" s="79" t="s">
        <v>579</v>
      </c>
    </row>
    <row r="14" customFormat="false" ht="13.95" hidden="false" customHeight="true" outlineLevel="0" collapsed="false">
      <c r="A14" s="44" t="n">
        <v>7</v>
      </c>
      <c r="B14" s="45" t="n">
        <v>148</v>
      </c>
      <c r="C14" s="46" t="s">
        <v>344</v>
      </c>
      <c r="D14" s="47" t="s">
        <v>539</v>
      </c>
      <c r="E14" s="48" t="s">
        <v>540</v>
      </c>
      <c r="F14" s="49" t="s">
        <v>263</v>
      </c>
      <c r="G14" s="49" t="s">
        <v>264</v>
      </c>
      <c r="H14" s="49" t="s">
        <v>265</v>
      </c>
      <c r="I14" s="85" t="n">
        <v>6</v>
      </c>
      <c r="J14" s="127" t="n">
        <v>0.00145729166666667</v>
      </c>
      <c r="K14" s="128" t="str">
        <f aca="false">IF(ISBLANK(J14),"",IF(J14&gt;0.00168981481481481,"",IF(J14&lt;=0.0012337962962963,"TSM",IF(J14&lt;=0.00126736111111111,"SM",IF(J14&lt;=0.00131944444444444,"KSM",IF(J14&lt;=0.00140046296296296,"I A",IF(J14&lt;=0.00152777777777778,"II A",IF(J14&lt;=0.00168981481481481,"III A"))))))))</f>
        <v>II A</v>
      </c>
      <c r="L14" s="49" t="s">
        <v>266</v>
      </c>
      <c r="M14" s="79" t="s">
        <v>541</v>
      </c>
    </row>
    <row r="15" customFormat="false" ht="13.95" hidden="false" customHeight="true" outlineLevel="0" collapsed="false">
      <c r="A15" s="44" t="n">
        <v>8</v>
      </c>
      <c r="B15" s="45" t="n">
        <v>107</v>
      </c>
      <c r="C15" s="46" t="s">
        <v>542</v>
      </c>
      <c r="D15" s="47" t="s">
        <v>543</v>
      </c>
      <c r="E15" s="48" t="s">
        <v>544</v>
      </c>
      <c r="F15" s="49" t="s">
        <v>58</v>
      </c>
      <c r="G15" s="49" t="s">
        <v>38</v>
      </c>
      <c r="H15" s="49" t="s">
        <v>39</v>
      </c>
      <c r="I15" s="85" t="s">
        <v>25</v>
      </c>
      <c r="J15" s="127" t="n">
        <v>0.00146793981481481</v>
      </c>
      <c r="K15" s="128" t="str">
        <f aca="false">IF(ISBLANK(J15),"",IF(J15&gt;0.00168981481481481,"",IF(J15&lt;=0.0012337962962963,"TSM",IF(J15&lt;=0.00126736111111111,"SM",IF(J15&lt;=0.00131944444444444,"KSM",IF(J15&lt;=0.00140046296296296,"I A",IF(J15&lt;=0.00152777777777778,"II A",IF(J15&lt;=0.00168981481481481,"III A"))))))))</f>
        <v>II A</v>
      </c>
      <c r="L15" s="49" t="s">
        <v>462</v>
      </c>
      <c r="M15" s="79" t="s">
        <v>545</v>
      </c>
    </row>
    <row r="16" customFormat="false" ht="13.95" hidden="false" customHeight="true" outlineLevel="0" collapsed="false">
      <c r="A16" s="44" t="n">
        <v>9</v>
      </c>
      <c r="B16" s="45" t="n">
        <v>124</v>
      </c>
      <c r="C16" s="46" t="s">
        <v>221</v>
      </c>
      <c r="D16" s="47" t="s">
        <v>546</v>
      </c>
      <c r="E16" s="48" t="s">
        <v>547</v>
      </c>
      <c r="F16" s="49" t="s">
        <v>120</v>
      </c>
      <c r="G16" s="49" t="s">
        <v>218</v>
      </c>
      <c r="H16" s="49"/>
      <c r="I16" s="85" t="n">
        <v>5</v>
      </c>
      <c r="J16" s="127" t="n">
        <v>0.0014806712962963</v>
      </c>
      <c r="K16" s="128" t="str">
        <f aca="false">IF(ISBLANK(J16),"",IF(J16&gt;0.00168981481481481,"",IF(J16&lt;=0.0012337962962963,"TSM",IF(J16&lt;=0.00126736111111111,"SM",IF(J16&lt;=0.00131944444444444,"KSM",IF(J16&lt;=0.00140046296296296,"I A",IF(J16&lt;=0.00152777777777778,"II A",IF(J16&lt;=0.00168981481481481,"III A"))))))))</f>
        <v>II A</v>
      </c>
      <c r="L16" s="49" t="s">
        <v>299</v>
      </c>
      <c r="M16" s="79" t="s">
        <v>69</v>
      </c>
    </row>
    <row r="17" customFormat="false" ht="13.95" hidden="false" customHeight="true" outlineLevel="0" collapsed="false">
      <c r="A17" s="44" t="n">
        <v>10</v>
      </c>
      <c r="B17" s="45" t="n">
        <v>123</v>
      </c>
      <c r="C17" s="46" t="s">
        <v>476</v>
      </c>
      <c r="D17" s="47" t="s">
        <v>381</v>
      </c>
      <c r="E17" s="48" t="s">
        <v>382</v>
      </c>
      <c r="F17" s="49" t="s">
        <v>383</v>
      </c>
      <c r="G17" s="49" t="s">
        <v>384</v>
      </c>
      <c r="H17" s="49" t="s">
        <v>385</v>
      </c>
      <c r="I17" s="85" t="n">
        <v>4</v>
      </c>
      <c r="J17" s="127" t="n">
        <v>0.00148252314814815</v>
      </c>
      <c r="K17" s="128" t="str">
        <f aca="false">IF(ISBLANK(J17),"",IF(J17&gt;0.00168981481481481,"",IF(J17&lt;=0.0012337962962963,"TSM",IF(J17&lt;=0.00126736111111111,"SM",IF(J17&lt;=0.00131944444444444,"KSM",IF(J17&lt;=0.00140046296296296,"I A",IF(J17&lt;=0.00152777777777778,"II A",IF(J17&lt;=0.00168981481481481,"III A"))))))))</f>
        <v>II A</v>
      </c>
      <c r="L17" s="49" t="s">
        <v>386</v>
      </c>
      <c r="M17" s="79" t="s">
        <v>580</v>
      </c>
    </row>
    <row r="18" customFormat="false" ht="13.95" hidden="false" customHeight="true" outlineLevel="0" collapsed="false">
      <c r="A18" s="44" t="n">
        <v>11</v>
      </c>
      <c r="B18" s="45" t="n">
        <v>121</v>
      </c>
      <c r="C18" s="46" t="s">
        <v>380</v>
      </c>
      <c r="D18" s="47" t="s">
        <v>548</v>
      </c>
      <c r="E18" s="48" t="s">
        <v>549</v>
      </c>
      <c r="F18" s="49" t="s">
        <v>383</v>
      </c>
      <c r="G18" s="49" t="s">
        <v>384</v>
      </c>
      <c r="H18" s="49" t="s">
        <v>385</v>
      </c>
      <c r="I18" s="85" t="n">
        <v>3</v>
      </c>
      <c r="J18" s="127" t="n">
        <v>0.00152685185185185</v>
      </c>
      <c r="K18" s="128" t="str">
        <f aca="false">IF(ISBLANK(J18),"",IF(J18&gt;0.00168981481481481,"",IF(J18&lt;=0.0012337962962963,"TSM",IF(J18&lt;=0.00126736111111111,"SM",IF(J18&lt;=0.00131944444444444,"KSM",IF(J18&lt;=0.00140046296296296,"I A",IF(J18&lt;=0.00152777777777778,"II A",IF(J18&lt;=0.00168981481481481,"III A"))))))))</f>
        <v>II A</v>
      </c>
      <c r="L18" s="49" t="s">
        <v>550</v>
      </c>
      <c r="M18" s="79" t="s">
        <v>551</v>
      </c>
    </row>
    <row r="19" customFormat="false" ht="13.95" hidden="false" customHeight="true" outlineLevel="0" collapsed="false">
      <c r="A19" s="44" t="n">
        <v>12</v>
      </c>
      <c r="B19" s="45" t="n">
        <v>129</v>
      </c>
      <c r="C19" s="46" t="s">
        <v>188</v>
      </c>
      <c r="D19" s="47" t="s">
        <v>552</v>
      </c>
      <c r="E19" s="48" t="s">
        <v>553</v>
      </c>
      <c r="F19" s="49" t="s">
        <v>106</v>
      </c>
      <c r="G19" s="49" t="s">
        <v>107</v>
      </c>
      <c r="H19" s="49"/>
      <c r="I19" s="85" t="n">
        <v>2</v>
      </c>
      <c r="J19" s="127" t="n">
        <v>0.00156747685185185</v>
      </c>
      <c r="K19" s="128" t="str">
        <f aca="false">IF(ISBLANK(J19),"",IF(J19&gt;0.00168981481481481,"",IF(J19&lt;=0.0012337962962963,"TSM",IF(J19&lt;=0.00126736111111111,"SM",IF(J19&lt;=0.00131944444444444,"KSM",IF(J19&lt;=0.00140046296296296,"I A",IF(J19&lt;=0.00152777777777778,"II A",IF(J19&lt;=0.00168981481481481,"III A"))))))))</f>
        <v>III A</v>
      </c>
      <c r="L19" s="49" t="s">
        <v>108</v>
      </c>
      <c r="M19" s="79" t="s">
        <v>554</v>
      </c>
    </row>
    <row r="20" customFormat="false" ht="13.95" hidden="false" customHeight="true" outlineLevel="0" collapsed="false">
      <c r="A20" s="44" t="n">
        <v>13</v>
      </c>
      <c r="B20" s="45" t="n">
        <v>150</v>
      </c>
      <c r="C20" s="46" t="s">
        <v>471</v>
      </c>
      <c r="D20" s="47" t="s">
        <v>472</v>
      </c>
      <c r="E20" s="48" t="s">
        <v>473</v>
      </c>
      <c r="F20" s="49" t="s">
        <v>263</v>
      </c>
      <c r="G20" s="49" t="s">
        <v>264</v>
      </c>
      <c r="H20" s="49" t="s">
        <v>265</v>
      </c>
      <c r="I20" s="85" t="n">
        <v>1</v>
      </c>
      <c r="J20" s="127" t="n">
        <v>0.00158287037037037</v>
      </c>
      <c r="K20" s="128" t="str">
        <f aca="false">IF(ISBLANK(J20),"",IF(J20&gt;0.00168981481481481,"",IF(J20&lt;=0.0012337962962963,"TSM",IF(J20&lt;=0.00126736111111111,"SM",IF(J20&lt;=0.00131944444444444,"KSM",IF(J20&lt;=0.00140046296296296,"I A",IF(J20&lt;=0.00152777777777778,"II A",IF(J20&lt;=0.00168981481481481,"III A"))))))))</f>
        <v>III A</v>
      </c>
      <c r="L20" s="49" t="s">
        <v>474</v>
      </c>
      <c r="M20" s="79" t="s">
        <v>69</v>
      </c>
    </row>
    <row r="21" customFormat="false" ht="13.95" hidden="false" customHeight="true" outlineLevel="0" collapsed="false">
      <c r="A21" s="44" t="n">
        <v>14</v>
      </c>
      <c r="B21" s="45" t="n">
        <v>113</v>
      </c>
      <c r="C21" s="46" t="s">
        <v>555</v>
      </c>
      <c r="D21" s="47" t="s">
        <v>556</v>
      </c>
      <c r="E21" s="48" t="s">
        <v>557</v>
      </c>
      <c r="F21" s="49" t="s">
        <v>58</v>
      </c>
      <c r="G21" s="49" t="s">
        <v>38</v>
      </c>
      <c r="H21" s="49"/>
      <c r="I21" s="85" t="s">
        <v>25</v>
      </c>
      <c r="J21" s="127" t="n">
        <v>0.00174814814814815</v>
      </c>
      <c r="K21" s="128" t="str">
        <f aca="false">IF(ISBLANK(J21),"",IF(J21&gt;0.00168981481481481,"",IF(J21&lt;=0.0012337962962963,"TSM",IF(J21&lt;=0.00126736111111111,"SM",IF(J21&lt;=0.00131944444444444,"KSM",IF(J21&lt;=0.00140046296296296,"I A",IF(J21&lt;=0.00152777777777778,"II A",IF(J21&lt;=0.00168981481481481,"III A"))))))))</f>
        <v/>
      </c>
      <c r="L21" s="49" t="s">
        <v>462</v>
      </c>
      <c r="M21" s="79" t="s">
        <v>69</v>
      </c>
    </row>
    <row r="22" customFormat="false" ht="13.95" hidden="false" customHeight="true" outlineLevel="0" collapsed="false">
      <c r="A22" s="44"/>
      <c r="B22" s="45" t="n">
        <v>147</v>
      </c>
      <c r="C22" s="46" t="s">
        <v>581</v>
      </c>
      <c r="D22" s="47" t="s">
        <v>582</v>
      </c>
      <c r="E22" s="48" t="s">
        <v>583</v>
      </c>
      <c r="F22" s="49" t="s">
        <v>263</v>
      </c>
      <c r="G22" s="49" t="s">
        <v>264</v>
      </c>
      <c r="H22" s="49" t="s">
        <v>265</v>
      </c>
      <c r="I22" s="85"/>
      <c r="J22" s="127" t="s">
        <v>191</v>
      </c>
      <c r="K22" s="128" t="str">
        <f aca="false">IF(ISBLANK(J22),"",IF(J22&gt;0.00168981481481481,"",IF(J22&lt;=0.0012337962962963,"TSM",IF(J22&lt;=0.00126736111111111,"SM",IF(J22&lt;=0.00131944444444444,"KSM",IF(J22&lt;=0.00140046296296296,"I A",IF(J22&lt;=0.00152777777777778,"II A",IF(J22&lt;=0.00168981481481481,"III A"))))))))</f>
        <v/>
      </c>
      <c r="L22" s="49" t="s">
        <v>474</v>
      </c>
      <c r="M22" s="79" t="s">
        <v>584</v>
      </c>
    </row>
    <row r="23" customFormat="false" ht="13.95" hidden="false" customHeight="true" outlineLevel="0" collapsed="false">
      <c r="A23" s="44" t="s">
        <v>326</v>
      </c>
      <c r="B23" s="45" t="n">
        <v>189</v>
      </c>
      <c r="C23" s="46" t="s">
        <v>586</v>
      </c>
      <c r="D23" s="47" t="s">
        <v>587</v>
      </c>
      <c r="E23" s="48" t="s">
        <v>588</v>
      </c>
      <c r="F23" s="49" t="s">
        <v>271</v>
      </c>
      <c r="G23" s="49"/>
      <c r="H23" s="49"/>
      <c r="I23" s="85" t="s">
        <v>272</v>
      </c>
      <c r="J23" s="127" t="n">
        <v>0.00134722222222222</v>
      </c>
      <c r="K23" s="128" t="str">
        <f aca="false">IF(ISBLANK(J23),"",IF(J23&gt;0.00168981481481481,"",IF(J23&lt;=0.0012337962962963,"TSM",IF(J23&lt;=0.00126736111111111,"SM",IF(J23&lt;=0.00131944444444444,"KSM",IF(J23&lt;=0.00140046296296296,"I A",IF(J23&lt;=0.00152777777777778,"II A",IF(J23&lt;=0.00168981481481481,"III A"))))))))</f>
        <v>I A</v>
      </c>
      <c r="L23" s="49"/>
    </row>
    <row r="24" customFormat="false" ht="13.95" hidden="false" customHeight="true" outlineLevel="0" collapsed="false">
      <c r="A24" s="44" t="s">
        <v>326</v>
      </c>
      <c r="B24" s="45" t="n">
        <v>110</v>
      </c>
      <c r="C24" s="46" t="s">
        <v>344</v>
      </c>
      <c r="D24" s="47" t="s">
        <v>589</v>
      </c>
      <c r="E24" s="48" t="s">
        <v>590</v>
      </c>
      <c r="F24" s="49" t="s">
        <v>271</v>
      </c>
      <c r="G24" s="49" t="s">
        <v>38</v>
      </c>
      <c r="H24" s="49" t="s">
        <v>281</v>
      </c>
      <c r="I24" s="85" t="s">
        <v>272</v>
      </c>
      <c r="J24" s="127" t="n">
        <v>0.00135092592592593</v>
      </c>
      <c r="K24" s="128" t="str">
        <f aca="false">IF(ISBLANK(J24),"",IF(J24&gt;0.00168981481481481,"",IF(J24&lt;=0.0012337962962963,"TSM",IF(J24&lt;=0.00126736111111111,"SM",IF(J24&lt;=0.00131944444444444,"KSM",IF(J24&lt;=0.00140046296296296,"I A",IF(J24&lt;=0.00152777777777778,"II A",IF(J24&lt;=0.00168981481481481,"III A"))))))))</f>
        <v>I A</v>
      </c>
      <c r="L24" s="49" t="s">
        <v>591</v>
      </c>
      <c r="M24" s="79" t="s">
        <v>592</v>
      </c>
    </row>
    <row r="25" customFormat="false" ht="13.95" hidden="false" customHeight="true" outlineLevel="0" collapsed="false">
      <c r="A25" s="44" t="s">
        <v>326</v>
      </c>
      <c r="B25" s="45" t="n">
        <v>111</v>
      </c>
      <c r="C25" s="46" t="s">
        <v>593</v>
      </c>
      <c r="D25" s="47" t="s">
        <v>543</v>
      </c>
      <c r="E25" s="48" t="s">
        <v>594</v>
      </c>
      <c r="F25" s="49" t="s">
        <v>271</v>
      </c>
      <c r="G25" s="49" t="s">
        <v>595</v>
      </c>
      <c r="H25" s="49" t="s">
        <v>281</v>
      </c>
      <c r="I25" s="85" t="s">
        <v>272</v>
      </c>
      <c r="J25" s="127" t="n">
        <v>0.00136747685185185</v>
      </c>
      <c r="K25" s="128" t="str">
        <f aca="false">IF(ISBLANK(J25),"",IF(J25&gt;0.00168981481481481,"",IF(J25&lt;=0.0012337962962963,"TSM",IF(J25&lt;=0.00126736111111111,"SM",IF(J25&lt;=0.00131944444444444,"KSM",IF(J25&lt;=0.00140046296296296,"I A",IF(J25&lt;=0.00152777777777778,"II A",IF(J25&lt;=0.00168981481481481,"III A"))))))))</f>
        <v>I A</v>
      </c>
      <c r="L25" s="49" t="s">
        <v>596</v>
      </c>
      <c r="M25" s="79" t="s">
        <v>69</v>
      </c>
    </row>
  </sheetData>
  <printOptions headings="false" gridLines="false" gridLinesSet="true" horizontalCentered="true" verticalCentered="false"/>
  <pageMargins left="0.196527777777778" right="0.196527777777778" top="0.59027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M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25" activeCellId="0" sqref="F25"/>
    </sheetView>
  </sheetViews>
  <sheetFormatPr defaultRowHeight="13.2" zeroHeight="false" outlineLevelRow="0" outlineLevelCol="0"/>
  <cols>
    <col collapsed="false" customWidth="true" hidden="false" outlineLevel="0" max="1" min="1" style="1" width="5.01"/>
    <col collapsed="false" customWidth="true" hidden="false" outlineLevel="0" max="2" min="2" style="1" width="3.89"/>
    <col collapsed="false" customWidth="true" hidden="false" outlineLevel="0" max="3" min="3" style="2" width="11.11"/>
    <col collapsed="false" customWidth="true" hidden="false" outlineLevel="0" max="4" min="4" style="3" width="14.44"/>
    <col collapsed="false" customWidth="true" hidden="false" outlineLevel="0" max="5" min="5" style="4" width="9.33"/>
    <col collapsed="false" customWidth="true" hidden="false" outlineLevel="0" max="6" min="6" style="3" width="14.88"/>
    <col collapsed="false" customWidth="true" hidden="false" outlineLevel="0" max="7" min="7" style="3" width="11.99"/>
    <col collapsed="false" customWidth="true" hidden="false" outlineLevel="0" max="8" min="8" style="3" width="9.56"/>
    <col collapsed="false" customWidth="true" hidden="false" outlineLevel="0" max="9" min="9" style="5" width="5.44"/>
    <col collapsed="false" customWidth="true" hidden="false" outlineLevel="0" max="10" min="10" style="6" width="8.33"/>
    <col collapsed="false" customWidth="true" hidden="false" outlineLevel="0" max="11" min="11" style="5" width="4.44"/>
    <col collapsed="false" customWidth="true" hidden="false" outlineLevel="0" max="12" min="12" style="3" width="24"/>
    <col collapsed="false" customWidth="true" hidden="true" outlineLevel="0" max="13" min="13" style="101" width="5.89"/>
    <col collapsed="false" customWidth="true" hidden="false" outlineLevel="0" max="1025" min="14" style="3" width="9.11"/>
  </cols>
  <sheetData>
    <row r="1" s="11" customFormat="true" ht="18.75" hidden="false" customHeight="true" outlineLevel="0" collapsed="false">
      <c r="A1" s="8" t="s">
        <v>0</v>
      </c>
      <c r="B1" s="9"/>
      <c r="C1" s="10"/>
      <c r="E1" s="12"/>
      <c r="I1" s="5"/>
      <c r="J1" s="13"/>
      <c r="K1" s="5"/>
      <c r="M1" s="101"/>
    </row>
    <row r="2" s="17" customFormat="true" ht="14.25" hidden="false" customHeight="true" outlineLevel="0" collapsed="false">
      <c r="A2" s="14"/>
      <c r="B2" s="15"/>
      <c r="C2" s="16"/>
      <c r="E2" s="18"/>
      <c r="I2" s="19"/>
      <c r="J2" s="20"/>
      <c r="K2" s="19"/>
      <c r="L2" s="21" t="s">
        <v>1</v>
      </c>
      <c r="M2" s="102"/>
    </row>
    <row r="3" customFormat="false" ht="15" hidden="false" customHeight="true" outlineLevel="0" collapsed="false">
      <c r="A3" s="23"/>
      <c r="B3" s="23"/>
      <c r="L3" s="24" t="s">
        <v>2</v>
      </c>
    </row>
    <row r="4" customFormat="false" ht="15.75" hidden="false" customHeight="true" outlineLevel="0" collapsed="false">
      <c r="C4" s="25" t="s">
        <v>597</v>
      </c>
      <c r="E4" s="26"/>
      <c r="L4" s="27"/>
    </row>
    <row r="5" customFormat="false" ht="3.75" hidden="false" customHeight="true" outlineLevel="0" collapsed="false"/>
    <row r="6" customFormat="false" ht="13.8" hidden="false" customHeight="false" outlineLevel="0" collapsed="false">
      <c r="B6" s="28"/>
      <c r="C6" s="29"/>
      <c r="D6" s="30"/>
      <c r="E6" s="31"/>
      <c r="F6" s="32"/>
      <c r="G6" s="33"/>
    </row>
    <row r="7" s="43" customFormat="true" ht="13.8" hidden="false" customHeight="false" outlineLevel="0" collapsed="false">
      <c r="A7" s="34" t="s">
        <v>142</v>
      </c>
      <c r="B7" s="35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5" t="s">
        <v>255</v>
      </c>
      <c r="K7" s="40" t="s">
        <v>18</v>
      </c>
      <c r="L7" s="41" t="s">
        <v>19</v>
      </c>
      <c r="M7" s="115"/>
    </row>
    <row r="8" customFormat="false" ht="13.95" hidden="false" customHeight="true" outlineLevel="0" collapsed="false">
      <c r="A8" s="44" t="n">
        <v>1</v>
      </c>
      <c r="B8" s="45" t="n">
        <v>143</v>
      </c>
      <c r="C8" s="46" t="s">
        <v>130</v>
      </c>
      <c r="D8" s="47" t="s">
        <v>598</v>
      </c>
      <c r="E8" s="48" t="s">
        <v>599</v>
      </c>
      <c r="F8" s="49" t="s">
        <v>88</v>
      </c>
      <c r="G8" s="49" t="s">
        <v>89</v>
      </c>
      <c r="H8" s="49" t="s">
        <v>341</v>
      </c>
      <c r="I8" s="129" t="n">
        <v>18</v>
      </c>
      <c r="J8" s="122" t="n">
        <v>0.003271875</v>
      </c>
      <c r="K8" s="130" t="str">
        <f aca="false">IF(ISBLANK(J8),"",IF(J8&gt;0.00395833333333333,"",IF(J8&lt;=0.00288194444444444,"TSM",IF(J8&lt;=0.00298611111111111,"SM",IF(J8&lt;=0.00314814814814815,"KSM",IF(J8&lt;=0.00335648148148148,"I A",IF(J8&lt;=0.00361111111111111,"II A",IF(J8&lt;=0.00395833333333333,"III A"))))))))</f>
        <v>I A</v>
      </c>
      <c r="L8" s="49" t="s">
        <v>342</v>
      </c>
      <c r="M8" s="131" t="s">
        <v>69</v>
      </c>
    </row>
    <row r="9" customFormat="false" ht="13.95" hidden="false" customHeight="true" outlineLevel="0" collapsed="false">
      <c r="A9" s="44" t="n">
        <v>2</v>
      </c>
      <c r="B9" s="45" t="n">
        <v>136</v>
      </c>
      <c r="C9" s="46" t="s">
        <v>514</v>
      </c>
      <c r="D9" s="47" t="s">
        <v>515</v>
      </c>
      <c r="E9" s="48" t="s">
        <v>516</v>
      </c>
      <c r="F9" s="49" t="s">
        <v>45</v>
      </c>
      <c r="G9" s="49" t="s">
        <v>24</v>
      </c>
      <c r="H9" s="49"/>
      <c r="I9" s="129" t="n">
        <v>14</v>
      </c>
      <c r="J9" s="122" t="n">
        <v>0.00327939814814815</v>
      </c>
      <c r="K9" s="130" t="str">
        <f aca="false">IF(ISBLANK(J9),"",IF(J9&gt;0.00395833333333333,"",IF(J9&lt;=0.00288194444444444,"TSM",IF(J9&lt;=0.00298611111111111,"SM",IF(J9&lt;=0.00314814814814815,"KSM",IF(J9&lt;=0.00335648148148148,"I A",IF(J9&lt;=0.00361111111111111,"II A",IF(J9&lt;=0.00395833333333333,"III A"))))))))</f>
        <v>I A</v>
      </c>
      <c r="L9" s="49" t="s">
        <v>517</v>
      </c>
      <c r="M9" s="131" t="s">
        <v>600</v>
      </c>
    </row>
    <row r="10" customFormat="false" ht="13.95" hidden="false" customHeight="true" outlineLevel="0" collapsed="false">
      <c r="A10" s="44" t="n">
        <v>3</v>
      </c>
      <c r="B10" s="45" t="n">
        <v>106</v>
      </c>
      <c r="C10" s="46" t="s">
        <v>601</v>
      </c>
      <c r="D10" s="47" t="s">
        <v>602</v>
      </c>
      <c r="E10" s="48" t="s">
        <v>603</v>
      </c>
      <c r="F10" s="49" t="s">
        <v>37</v>
      </c>
      <c r="G10" s="49" t="s">
        <v>38</v>
      </c>
      <c r="H10" s="49" t="s">
        <v>281</v>
      </c>
      <c r="I10" s="129" t="n">
        <v>11</v>
      </c>
      <c r="J10" s="122" t="n">
        <v>0.00329421296296296</v>
      </c>
      <c r="K10" s="130" t="str">
        <f aca="false">IF(ISBLANK(J10),"",IF(J10&gt;0.00395833333333333,"",IF(J10&lt;=0.00288194444444444,"TSM",IF(J10&lt;=0.00298611111111111,"SM",IF(J10&lt;=0.00314814814814815,"KSM",IF(J10&lt;=0.00335648148148148,"I A",IF(J10&lt;=0.00361111111111111,"II A",IF(J10&lt;=0.00395833333333333,"III A"))))))))</f>
        <v>I A</v>
      </c>
      <c r="L10" s="49" t="s">
        <v>604</v>
      </c>
      <c r="M10" s="131" t="s">
        <v>605</v>
      </c>
    </row>
    <row r="11" customFormat="false" ht="13.95" hidden="false" customHeight="true" outlineLevel="0" collapsed="false">
      <c r="A11" s="44" t="n">
        <v>4</v>
      </c>
      <c r="B11" s="45" t="n">
        <v>130</v>
      </c>
      <c r="C11" s="46" t="s">
        <v>520</v>
      </c>
      <c r="D11" s="47" t="s">
        <v>521</v>
      </c>
      <c r="E11" s="48" t="s">
        <v>522</v>
      </c>
      <c r="F11" s="49" t="s">
        <v>523</v>
      </c>
      <c r="G11" s="49" t="s">
        <v>426</v>
      </c>
      <c r="H11" s="49" t="s">
        <v>122</v>
      </c>
      <c r="I11" s="129" t="n">
        <v>9</v>
      </c>
      <c r="J11" s="122" t="n">
        <v>0.00339837962962963</v>
      </c>
      <c r="K11" s="130" t="str">
        <f aca="false">IF(ISBLANK(J11),"",IF(J11&gt;0.00395833333333333,"",IF(J11&lt;=0.00288194444444444,"TSM",IF(J11&lt;=0.00298611111111111,"SM",IF(J11&lt;=0.00314814814814815,"KSM",IF(J11&lt;=0.00335648148148148,"I A",IF(J11&lt;=0.00361111111111111,"II A",IF(J11&lt;=0.00395833333333333,"III A"))))))))</f>
        <v>II A</v>
      </c>
      <c r="L11" s="49" t="s">
        <v>427</v>
      </c>
      <c r="M11" s="131" t="s">
        <v>606</v>
      </c>
    </row>
    <row r="12" customFormat="false" ht="13.95" hidden="false" customHeight="true" outlineLevel="0" collapsed="false">
      <c r="A12" s="44" t="n">
        <v>5</v>
      </c>
      <c r="B12" s="45" t="n">
        <v>133</v>
      </c>
      <c r="C12" s="46" t="s">
        <v>498</v>
      </c>
      <c r="D12" s="47" t="s">
        <v>499</v>
      </c>
      <c r="E12" s="48" t="s">
        <v>500</v>
      </c>
      <c r="F12" s="49" t="s">
        <v>501</v>
      </c>
      <c r="G12" s="49" t="s">
        <v>502</v>
      </c>
      <c r="H12" s="49"/>
      <c r="I12" s="129" t="n">
        <v>8</v>
      </c>
      <c r="J12" s="122" t="n">
        <v>0.00394282407407407</v>
      </c>
      <c r="K12" s="130" t="str">
        <f aca="false">IF(ISBLANK(J12),"",IF(J12&gt;0.00395833333333333,"",IF(J12&lt;=0.00288194444444444,"TSM",IF(J12&lt;=0.00298611111111111,"SM",IF(J12&lt;=0.00314814814814815,"KSM",IF(J12&lt;=0.00335648148148148,"I A",IF(J12&lt;=0.00361111111111111,"II A",IF(J12&lt;=0.00395833333333333,"III A"))))))))</f>
        <v>III A</v>
      </c>
      <c r="L12" s="49" t="s">
        <v>503</v>
      </c>
      <c r="M12" s="131" t="s">
        <v>607</v>
      </c>
    </row>
    <row r="13" customFormat="false" ht="13.95" hidden="false" customHeight="true" outlineLevel="0" collapsed="false">
      <c r="A13" s="44" t="n">
        <v>6</v>
      </c>
      <c r="B13" s="45" t="n">
        <v>162</v>
      </c>
      <c r="C13" s="46" t="s">
        <v>529</v>
      </c>
      <c r="D13" s="47" t="s">
        <v>530</v>
      </c>
      <c r="E13" s="48" t="s">
        <v>531</v>
      </c>
      <c r="F13" s="49" t="s">
        <v>532</v>
      </c>
      <c r="G13" s="49" t="s">
        <v>533</v>
      </c>
      <c r="H13" s="49"/>
      <c r="I13" s="129" t="n">
        <v>7</v>
      </c>
      <c r="J13" s="122" t="n">
        <v>0.0039931712962963</v>
      </c>
      <c r="K13" s="130" t="str">
        <f aca="false">IF(ISBLANK(J13),"",IF(J13&gt;0.00395833333333333,"",IF(J13&lt;=0.00288194444444444,"TSM",IF(J13&lt;=0.00298611111111111,"SM",IF(J13&lt;=0.00314814814814815,"KSM",IF(J13&lt;=0.00335648148148148,"I A",IF(J13&lt;=0.00361111111111111,"II A",IF(J13&lt;=0.00395833333333333,"III A"))))))))</f>
        <v/>
      </c>
      <c r="L13" s="49" t="s">
        <v>534</v>
      </c>
      <c r="M13" s="131" t="s">
        <v>69</v>
      </c>
    </row>
    <row r="14" customFormat="false" ht="13.95" hidden="false" customHeight="true" outlineLevel="0" collapsed="false">
      <c r="A14" s="44" t="n">
        <v>7</v>
      </c>
      <c r="B14" s="45" t="n">
        <v>135</v>
      </c>
      <c r="C14" s="46" t="s">
        <v>608</v>
      </c>
      <c r="D14" s="47" t="s">
        <v>609</v>
      </c>
      <c r="E14" s="48" t="s">
        <v>610</v>
      </c>
      <c r="F14" s="49" t="s">
        <v>501</v>
      </c>
      <c r="G14" s="49" t="s">
        <v>502</v>
      </c>
      <c r="H14" s="49"/>
      <c r="I14" s="129" t="n">
        <v>6</v>
      </c>
      <c r="J14" s="122" t="n">
        <v>0.00401701388888889</v>
      </c>
      <c r="K14" s="130" t="str">
        <f aca="false">IF(ISBLANK(J14),"",IF(J14&gt;0.00395833333333333,"",IF(J14&lt;=0.00288194444444444,"TSM",IF(J14&lt;=0.00298611111111111,"SM",IF(J14&lt;=0.00314814814814815,"KSM",IF(J14&lt;=0.00335648148148148,"I A",IF(J14&lt;=0.00361111111111111,"II A",IF(J14&lt;=0.00395833333333333,"III A"))))))))</f>
        <v/>
      </c>
      <c r="L14" s="49" t="s">
        <v>503</v>
      </c>
      <c r="M14" s="131" t="s">
        <v>69</v>
      </c>
    </row>
    <row r="15" customFormat="false" ht="13.95" hidden="false" customHeight="true" outlineLevel="0" collapsed="false">
      <c r="A15" s="44" t="n">
        <v>8</v>
      </c>
      <c r="B15" s="45" t="n">
        <v>117</v>
      </c>
      <c r="C15" s="46" t="s">
        <v>505</v>
      </c>
      <c r="D15" s="47" t="s">
        <v>506</v>
      </c>
      <c r="E15" s="48" t="s">
        <v>507</v>
      </c>
      <c r="F15" s="49" t="s">
        <v>210</v>
      </c>
      <c r="G15" s="49" t="s">
        <v>211</v>
      </c>
      <c r="H15" s="49" t="s">
        <v>408</v>
      </c>
      <c r="I15" s="129" t="n">
        <v>5</v>
      </c>
      <c r="J15" s="122" t="n">
        <v>0.00423831018518519</v>
      </c>
      <c r="K15" s="130" t="str">
        <f aca="false">IF(ISBLANK(J15),"",IF(J15&gt;0.00395833333333333,"",IF(J15&lt;=0.00288194444444444,"TSM",IF(J15&lt;=0.00298611111111111,"SM",IF(J15&lt;=0.00314814814814815,"KSM",IF(J15&lt;=0.00335648148148148,"I A",IF(J15&lt;=0.00361111111111111,"II A",IF(J15&lt;=0.00395833333333333,"III A"))))))))</f>
        <v/>
      </c>
      <c r="L15" s="49" t="s">
        <v>409</v>
      </c>
      <c r="M15" s="131" t="s">
        <v>69</v>
      </c>
    </row>
    <row r="16" customFormat="false" ht="13.95" hidden="false" customHeight="true" outlineLevel="0" collapsed="false">
      <c r="A16" s="44" t="n">
        <v>9</v>
      </c>
      <c r="B16" s="45" t="n">
        <v>144</v>
      </c>
      <c r="C16" s="46" t="s">
        <v>611</v>
      </c>
      <c r="D16" s="47" t="s">
        <v>612</v>
      </c>
      <c r="E16" s="48" t="s">
        <v>613</v>
      </c>
      <c r="F16" s="49" t="s">
        <v>614</v>
      </c>
      <c r="G16" s="49" t="s">
        <v>615</v>
      </c>
      <c r="H16" s="49" t="s">
        <v>616</v>
      </c>
      <c r="I16" s="129" t="n">
        <v>4</v>
      </c>
      <c r="J16" s="122" t="n">
        <v>0.00431238425925926</v>
      </c>
      <c r="K16" s="130" t="str">
        <f aca="false">IF(ISBLANK(J16),"",IF(J16&gt;0.00395833333333333,"",IF(J16&lt;=0.00288194444444444,"TSM",IF(J16&lt;=0.00298611111111111,"SM",IF(J16&lt;=0.00314814814814815,"KSM",IF(J16&lt;=0.00335648148148148,"I A",IF(J16&lt;=0.00361111111111111,"II A",IF(J16&lt;=0.00395833333333333,"III A"))))))))</f>
        <v/>
      </c>
      <c r="L16" s="49" t="s">
        <v>617</v>
      </c>
      <c r="M16" s="131" t="s">
        <v>69</v>
      </c>
    </row>
    <row r="17" customFormat="false" ht="13.95" hidden="false" customHeight="true" outlineLevel="0" collapsed="false">
      <c r="A17" s="44" t="s">
        <v>326</v>
      </c>
      <c r="B17" s="45" t="n">
        <v>116</v>
      </c>
      <c r="C17" s="46" t="s">
        <v>491</v>
      </c>
      <c r="D17" s="47" t="s">
        <v>492</v>
      </c>
      <c r="E17" s="48" t="s">
        <v>493</v>
      </c>
      <c r="F17" s="49" t="s">
        <v>407</v>
      </c>
      <c r="G17" s="49" t="s">
        <v>211</v>
      </c>
      <c r="H17" s="49" t="s">
        <v>408</v>
      </c>
      <c r="I17" s="132" t="s">
        <v>272</v>
      </c>
      <c r="J17" s="122" t="n">
        <v>0.00342986111111111</v>
      </c>
      <c r="K17" s="130" t="str">
        <f aca="false">IF(ISBLANK(J17),"",IF(J17&gt;0.00395833333333333,"",IF(J17&lt;=0.00288194444444444,"TSM",IF(J17&lt;=0.00298611111111111,"SM",IF(J17&lt;=0.00314814814814815,"KSM",IF(J17&lt;=0.00335648148148148,"I A",IF(J17&lt;=0.00361111111111111,"II A",IF(J17&lt;=0.00395833333333333,"III A"))))))))</f>
        <v>II A</v>
      </c>
      <c r="L17" s="49" t="s">
        <v>409</v>
      </c>
      <c r="M17" s="131" t="s">
        <v>69</v>
      </c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5" activeCellId="0" sqref="C25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false" outlineLevel="0" max="2" min="2" style="1" width="3.89"/>
    <col collapsed="false" customWidth="true" hidden="false" outlineLevel="0" max="3" min="3" style="2" width="9.44"/>
    <col collapsed="false" customWidth="true" hidden="false" outlineLevel="0" max="4" min="4" style="3" width="14.11"/>
    <col collapsed="false" customWidth="true" hidden="false" outlineLevel="0" max="5" min="5" style="4" width="9.33"/>
    <col collapsed="false" customWidth="true" hidden="false" outlineLevel="0" max="6" min="6" style="3" width="13.1"/>
    <col collapsed="false" customWidth="true" hidden="false" outlineLevel="0" max="7" min="7" style="3" width="9.33"/>
    <col collapsed="false" customWidth="true" hidden="false" outlineLevel="0" max="8" min="8" style="3" width="11.56"/>
    <col collapsed="false" customWidth="true" hidden="false" outlineLevel="0" max="9" min="9" style="5" width="5.66"/>
    <col collapsed="false" customWidth="true" hidden="false" outlineLevel="0" max="10" min="10" style="6" width="8.67"/>
    <col collapsed="false" customWidth="true" hidden="false" outlineLevel="0" max="11" min="11" style="5" width="4.44"/>
    <col collapsed="false" customWidth="true" hidden="false" outlineLevel="0" max="12" min="12" style="3" width="27.56"/>
    <col collapsed="false" customWidth="true" hidden="true" outlineLevel="0" max="13" min="13" style="119" width="5.89"/>
    <col collapsed="false" customWidth="true" hidden="false" outlineLevel="0" max="14" min="14" style="3" width="6.88"/>
    <col collapsed="false" customWidth="true" hidden="false" outlineLevel="0" max="1025" min="15" style="3" width="9.11"/>
  </cols>
  <sheetData>
    <row r="1" s="11" customFormat="true" ht="18.75" hidden="false" customHeight="true" outlineLevel="0" collapsed="false">
      <c r="A1" s="8" t="s">
        <v>0</v>
      </c>
      <c r="B1" s="9"/>
      <c r="C1" s="10"/>
      <c r="E1" s="12"/>
      <c r="I1" s="5"/>
      <c r="J1" s="13"/>
      <c r="K1" s="5"/>
      <c r="M1" s="119"/>
    </row>
    <row r="2" s="17" customFormat="true" ht="15" hidden="false" customHeight="true" outlineLevel="0" collapsed="false">
      <c r="A2" s="14"/>
      <c r="B2" s="15"/>
      <c r="C2" s="16"/>
      <c r="E2" s="18"/>
      <c r="I2" s="19"/>
      <c r="J2" s="20"/>
      <c r="K2" s="19"/>
      <c r="L2" s="21" t="s">
        <v>1</v>
      </c>
      <c r="M2" s="133"/>
    </row>
    <row r="3" customFormat="false" ht="15" hidden="false" customHeight="true" outlineLevel="0" collapsed="false">
      <c r="A3" s="23"/>
      <c r="B3" s="23"/>
      <c r="L3" s="24" t="s">
        <v>2</v>
      </c>
    </row>
    <row r="4" customFormat="false" ht="15.75" hidden="false" customHeight="true" outlineLevel="0" collapsed="false">
      <c r="C4" s="25" t="s">
        <v>618</v>
      </c>
      <c r="E4" s="26"/>
      <c r="L4" s="27"/>
    </row>
    <row r="5" customFormat="false" ht="3.75" hidden="false" customHeight="true" outlineLevel="0" collapsed="false">
      <c r="H5" s="82"/>
      <c r="I5" s="82"/>
      <c r="J5" s="82" t="n">
        <v>1.15740740740741E-005</v>
      </c>
    </row>
    <row r="6" customFormat="false" ht="13.8" hidden="false" customHeight="false" outlineLevel="0" collapsed="false">
      <c r="B6" s="28"/>
      <c r="C6" s="29"/>
      <c r="D6" s="30"/>
      <c r="E6" s="31"/>
      <c r="F6" s="32"/>
      <c r="G6" s="33"/>
    </row>
    <row r="7" s="43" customFormat="true" ht="15.75" hidden="false" customHeight="true" outlineLevel="0" collapsed="false">
      <c r="A7" s="34" t="s">
        <v>142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5" t="s">
        <v>255</v>
      </c>
      <c r="K7" s="40" t="s">
        <v>18</v>
      </c>
      <c r="L7" s="41" t="s">
        <v>19</v>
      </c>
      <c r="M7" s="102"/>
    </row>
    <row r="8" customFormat="false" ht="13.95" hidden="false" customHeight="true" outlineLevel="0" collapsed="false">
      <c r="A8" s="44" t="n">
        <v>1</v>
      </c>
      <c r="B8" s="45" t="n">
        <v>134</v>
      </c>
      <c r="C8" s="46" t="s">
        <v>558</v>
      </c>
      <c r="D8" s="47" t="s">
        <v>559</v>
      </c>
      <c r="E8" s="48" t="s">
        <v>286</v>
      </c>
      <c r="F8" s="49" t="s">
        <v>501</v>
      </c>
      <c r="G8" s="49" t="s">
        <v>502</v>
      </c>
      <c r="H8" s="49"/>
      <c r="I8" s="85" t="n">
        <v>18</v>
      </c>
      <c r="J8" s="127" t="n">
        <v>0.00291550925925926</v>
      </c>
      <c r="K8" s="128" t="str">
        <f aca="false">IF(ISBLANK(J8),"",IF(J8&gt;0.00353009259259259,"",IF(J8&lt;=0.00253472222222222,"TSM",IF(J8&lt;=0.00261574074074074,"SM",IF(J8&lt;=0.00273148148148148,"KSM",IF(J8&lt;=0.00289351851851852,"I A",IF(J8&lt;=0.00318287037037037,"II A",IF(J8&lt;=0.00353009259259259,"III A"))))))))</f>
        <v>II A</v>
      </c>
      <c r="L8" s="49" t="s">
        <v>503</v>
      </c>
      <c r="M8" s="131" t="s">
        <v>69</v>
      </c>
    </row>
    <row r="9" customFormat="false" ht="13.95" hidden="false" customHeight="true" outlineLevel="0" collapsed="false">
      <c r="A9" s="44" t="n">
        <v>2</v>
      </c>
      <c r="B9" s="45" t="n">
        <v>131</v>
      </c>
      <c r="C9" s="46" t="s">
        <v>593</v>
      </c>
      <c r="D9" s="47" t="s">
        <v>619</v>
      </c>
      <c r="E9" s="48" t="s">
        <v>620</v>
      </c>
      <c r="F9" s="49" t="s">
        <v>621</v>
      </c>
      <c r="G9" s="49" t="s">
        <v>426</v>
      </c>
      <c r="H9" s="49" t="s">
        <v>122</v>
      </c>
      <c r="I9" s="85" t="n">
        <v>14</v>
      </c>
      <c r="J9" s="127" t="n">
        <v>0.00292546296296296</v>
      </c>
      <c r="K9" s="128" t="str">
        <f aca="false">IF(ISBLANK(J9),"",IF(J9&gt;0.00353009259259259,"",IF(J9&lt;=0.00253472222222222,"TSM",IF(J9&lt;=0.00261574074074074,"SM",IF(J9&lt;=0.00273148148148148,"KSM",IF(J9&lt;=0.00289351851851852,"I A",IF(J9&lt;=0.00318287037037037,"II A",IF(J9&lt;=0.00353009259259259,"III A"))))))))</f>
        <v>II A</v>
      </c>
      <c r="L9" s="49" t="s">
        <v>622</v>
      </c>
      <c r="M9" s="131" t="s">
        <v>623</v>
      </c>
    </row>
    <row r="10" customFormat="false" ht="13.95" hidden="false" customHeight="true" outlineLevel="0" collapsed="false">
      <c r="A10" s="44" t="n">
        <v>3</v>
      </c>
      <c r="B10" s="45" t="n">
        <v>147</v>
      </c>
      <c r="C10" s="46" t="s">
        <v>581</v>
      </c>
      <c r="D10" s="47" t="s">
        <v>582</v>
      </c>
      <c r="E10" s="48" t="s">
        <v>583</v>
      </c>
      <c r="F10" s="49" t="s">
        <v>263</v>
      </c>
      <c r="G10" s="49" t="s">
        <v>264</v>
      </c>
      <c r="H10" s="49" t="s">
        <v>265</v>
      </c>
      <c r="I10" s="85" t="n">
        <v>11</v>
      </c>
      <c r="J10" s="127" t="n">
        <v>0.00292928240740741</v>
      </c>
      <c r="K10" s="128" t="str">
        <f aca="false">IF(ISBLANK(J10),"",IF(J10&gt;0.00353009259259259,"",IF(J10&lt;=0.00253472222222222,"TSM",IF(J10&lt;=0.00261574074074074,"SM",IF(J10&lt;=0.00273148148148148,"KSM",IF(J10&lt;=0.00289351851851852,"I A",IF(J10&lt;=0.00318287037037037,"II A",IF(J10&lt;=0.00353009259259259,"III A"))))))))</f>
        <v>II A</v>
      </c>
      <c r="L10" s="49" t="s">
        <v>474</v>
      </c>
      <c r="M10" s="131" t="s">
        <v>624</v>
      </c>
    </row>
    <row r="11" customFormat="false" ht="13.95" hidden="false" customHeight="true" outlineLevel="0" collapsed="false">
      <c r="A11" s="44" t="n">
        <v>4</v>
      </c>
      <c r="B11" s="45" t="n">
        <v>112</v>
      </c>
      <c r="C11" s="46" t="s">
        <v>249</v>
      </c>
      <c r="D11" s="47" t="s">
        <v>562</v>
      </c>
      <c r="E11" s="48" t="s">
        <v>563</v>
      </c>
      <c r="F11" s="49" t="s">
        <v>37</v>
      </c>
      <c r="G11" s="49" t="s">
        <v>38</v>
      </c>
      <c r="H11" s="49"/>
      <c r="I11" s="85" t="n">
        <v>9</v>
      </c>
      <c r="J11" s="127" t="n">
        <v>0.00295960648148148</v>
      </c>
      <c r="K11" s="128" t="str">
        <f aca="false">IF(ISBLANK(J11),"",IF(J11&gt;0.00353009259259259,"",IF(J11&lt;=0.00253472222222222,"TSM",IF(J11&lt;=0.00261574074074074,"SM",IF(J11&lt;=0.00273148148148148,"KSM",IF(J11&lt;=0.00289351851851852,"I A",IF(J11&lt;=0.00318287037037037,"II A",IF(J11&lt;=0.00353009259259259,"III A"))))))))</f>
        <v>II A</v>
      </c>
      <c r="L11" s="49" t="s">
        <v>158</v>
      </c>
      <c r="M11" s="131" t="s">
        <v>69</v>
      </c>
    </row>
    <row r="12" customFormat="false" ht="13.95" hidden="false" customHeight="true" outlineLevel="0" collapsed="false">
      <c r="A12" s="44" t="n">
        <v>5</v>
      </c>
      <c r="B12" s="45" t="n">
        <v>148</v>
      </c>
      <c r="C12" s="46" t="s">
        <v>344</v>
      </c>
      <c r="D12" s="47" t="s">
        <v>539</v>
      </c>
      <c r="E12" s="48" t="s">
        <v>540</v>
      </c>
      <c r="F12" s="49" t="s">
        <v>263</v>
      </c>
      <c r="G12" s="49" t="s">
        <v>264</v>
      </c>
      <c r="H12" s="49" t="s">
        <v>265</v>
      </c>
      <c r="I12" s="85" t="n">
        <v>8</v>
      </c>
      <c r="J12" s="127" t="n">
        <v>0.00301875</v>
      </c>
      <c r="K12" s="128" t="str">
        <f aca="false">IF(ISBLANK(J12),"",IF(J12&gt;0.00353009259259259,"",IF(J12&lt;=0.00253472222222222,"TSM",IF(J12&lt;=0.00261574074074074,"SM",IF(J12&lt;=0.00273148148148148,"KSM",IF(J12&lt;=0.00289351851851852,"I A",IF(J12&lt;=0.00318287037037037,"II A",IF(J12&lt;=0.00353009259259259,"III A"))))))))</f>
        <v>II A</v>
      </c>
      <c r="L12" s="49" t="s">
        <v>266</v>
      </c>
      <c r="M12" s="131" t="s">
        <v>625</v>
      </c>
    </row>
    <row r="13" customFormat="false" ht="13.95" hidden="false" customHeight="true" outlineLevel="0" collapsed="false">
      <c r="A13" s="44" t="n">
        <v>6</v>
      </c>
      <c r="B13" s="45" t="n">
        <v>120</v>
      </c>
      <c r="C13" s="46" t="s">
        <v>576</v>
      </c>
      <c r="D13" s="47" t="s">
        <v>577</v>
      </c>
      <c r="E13" s="48" t="s">
        <v>578</v>
      </c>
      <c r="F13" s="49" t="s">
        <v>383</v>
      </c>
      <c r="G13" s="49" t="s">
        <v>384</v>
      </c>
      <c r="H13" s="49" t="s">
        <v>385</v>
      </c>
      <c r="I13" s="85" t="n">
        <v>7</v>
      </c>
      <c r="J13" s="127" t="n">
        <v>0.00305856481481481</v>
      </c>
      <c r="K13" s="128" t="str">
        <f aca="false">IF(ISBLANK(J13),"",IF(J13&gt;0.00353009259259259,"",IF(J13&lt;=0.00253472222222222,"TSM",IF(J13&lt;=0.00261574074074074,"SM",IF(J13&lt;=0.00273148148148148,"KSM",IF(J13&lt;=0.00289351851851852,"I A",IF(J13&lt;=0.00318287037037037,"II A",IF(J13&lt;=0.00353009259259259,"III A"))))))))</f>
        <v>II A</v>
      </c>
      <c r="L13" s="49" t="s">
        <v>386</v>
      </c>
      <c r="M13" s="131" t="s">
        <v>626</v>
      </c>
    </row>
    <row r="14" customFormat="false" ht="13.95" hidden="false" customHeight="true" outlineLevel="0" collapsed="false">
      <c r="A14" s="44" t="n">
        <v>7</v>
      </c>
      <c r="B14" s="45" t="n">
        <v>114</v>
      </c>
      <c r="C14" s="46" t="s">
        <v>627</v>
      </c>
      <c r="D14" s="47" t="s">
        <v>628</v>
      </c>
      <c r="E14" s="48" t="s">
        <v>629</v>
      </c>
      <c r="F14" s="49" t="s">
        <v>58</v>
      </c>
      <c r="G14" s="49" t="s">
        <v>38</v>
      </c>
      <c r="H14" s="49"/>
      <c r="I14" s="85" t="s">
        <v>25</v>
      </c>
      <c r="J14" s="127" t="n">
        <v>0.00309664351851852</v>
      </c>
      <c r="K14" s="128" t="str">
        <f aca="false">IF(ISBLANK(J14),"",IF(J14&gt;0.00353009259259259,"",IF(J14&lt;=0.00253472222222222,"TSM",IF(J14&lt;=0.00261574074074074,"SM",IF(J14&lt;=0.00273148148148148,"KSM",IF(J14&lt;=0.00289351851851852,"I A",IF(J14&lt;=0.00318287037037037,"II A",IF(J14&lt;=0.00353009259259259,"III A"))))))))</f>
        <v>II A</v>
      </c>
      <c r="L14" s="49" t="s">
        <v>282</v>
      </c>
      <c r="M14" s="131" t="s">
        <v>630</v>
      </c>
    </row>
    <row r="15" customFormat="false" ht="13.95" hidden="false" customHeight="true" outlineLevel="0" collapsed="false">
      <c r="A15" s="44" t="n">
        <v>8</v>
      </c>
      <c r="B15" s="45" t="n">
        <v>107</v>
      </c>
      <c r="C15" s="46" t="s">
        <v>542</v>
      </c>
      <c r="D15" s="47" t="s">
        <v>543</v>
      </c>
      <c r="E15" s="48" t="s">
        <v>544</v>
      </c>
      <c r="F15" s="49" t="s">
        <v>58</v>
      </c>
      <c r="G15" s="49" t="s">
        <v>38</v>
      </c>
      <c r="H15" s="49" t="s">
        <v>39</v>
      </c>
      <c r="I15" s="85" t="s">
        <v>25</v>
      </c>
      <c r="J15" s="127" t="n">
        <v>0.0031119212962963</v>
      </c>
      <c r="K15" s="128" t="str">
        <f aca="false">IF(ISBLANK(J15),"",IF(J15&gt;0.00353009259259259,"",IF(J15&lt;=0.00253472222222222,"TSM",IF(J15&lt;=0.00261574074074074,"SM",IF(J15&lt;=0.00273148148148148,"KSM",IF(J15&lt;=0.00289351851851852,"I A",IF(J15&lt;=0.00318287037037037,"II A",IF(J15&lt;=0.00353009259259259,"III A"))))))))</f>
        <v>II A</v>
      </c>
      <c r="L15" s="49" t="s">
        <v>462</v>
      </c>
      <c r="M15" s="131" t="s">
        <v>69</v>
      </c>
    </row>
    <row r="16" customFormat="false" ht="13.95" hidden="false" customHeight="true" outlineLevel="0" collapsed="false">
      <c r="A16" s="44" t="n">
        <v>9</v>
      </c>
      <c r="B16" s="45" t="n">
        <v>124</v>
      </c>
      <c r="C16" s="46" t="s">
        <v>221</v>
      </c>
      <c r="D16" s="47" t="s">
        <v>546</v>
      </c>
      <c r="E16" s="48" t="s">
        <v>547</v>
      </c>
      <c r="F16" s="49" t="s">
        <v>120</v>
      </c>
      <c r="G16" s="49" t="s">
        <v>218</v>
      </c>
      <c r="H16" s="49"/>
      <c r="I16" s="85" t="n">
        <v>6</v>
      </c>
      <c r="J16" s="127" t="n">
        <v>0.00312916666666667</v>
      </c>
      <c r="K16" s="128" t="str">
        <f aca="false">IF(ISBLANK(J16),"",IF(J16&gt;0.00353009259259259,"",IF(J16&lt;=0.00253472222222222,"TSM",IF(J16&lt;=0.00261574074074074,"SM",IF(J16&lt;=0.00273148148148148,"KSM",IF(J16&lt;=0.00289351851851852,"I A",IF(J16&lt;=0.00318287037037037,"II A",IF(J16&lt;=0.00353009259259259,"III A"))))))))</f>
        <v>II A</v>
      </c>
      <c r="L16" s="49" t="s">
        <v>299</v>
      </c>
      <c r="M16" s="131" t="s">
        <v>69</v>
      </c>
    </row>
    <row r="17" customFormat="false" ht="13.95" hidden="false" customHeight="true" outlineLevel="0" collapsed="false">
      <c r="A17" s="44" t="n">
        <v>10</v>
      </c>
      <c r="B17" s="45" t="n">
        <v>121</v>
      </c>
      <c r="C17" s="46" t="s">
        <v>380</v>
      </c>
      <c r="D17" s="47" t="s">
        <v>548</v>
      </c>
      <c r="E17" s="48" t="s">
        <v>549</v>
      </c>
      <c r="F17" s="49" t="s">
        <v>383</v>
      </c>
      <c r="G17" s="49" t="s">
        <v>384</v>
      </c>
      <c r="H17" s="49" t="s">
        <v>385</v>
      </c>
      <c r="I17" s="85" t="n">
        <v>5</v>
      </c>
      <c r="J17" s="127" t="n">
        <v>0.00313368055555556</v>
      </c>
      <c r="K17" s="128" t="str">
        <f aca="false">IF(ISBLANK(J17),"",IF(J17&gt;0.00353009259259259,"",IF(J17&lt;=0.00253472222222222,"TSM",IF(J17&lt;=0.00261574074074074,"SM",IF(J17&lt;=0.00273148148148148,"KSM",IF(J17&lt;=0.00289351851851852,"I A",IF(J17&lt;=0.00318287037037037,"II A",IF(J17&lt;=0.00353009259259259,"III A"))))))))</f>
        <v>II A</v>
      </c>
      <c r="L17" s="49" t="s">
        <v>550</v>
      </c>
      <c r="M17" s="131" t="s">
        <v>631</v>
      </c>
    </row>
    <row r="18" customFormat="false" ht="13.95" hidden="false" customHeight="true" outlineLevel="0" collapsed="false">
      <c r="A18" s="44" t="n">
        <v>11</v>
      </c>
      <c r="B18" s="45" t="n">
        <v>105</v>
      </c>
      <c r="C18" s="46" t="s">
        <v>632</v>
      </c>
      <c r="D18" s="47" t="s">
        <v>633</v>
      </c>
      <c r="E18" s="48" t="s">
        <v>102</v>
      </c>
      <c r="F18" s="49" t="s">
        <v>634</v>
      </c>
      <c r="G18" s="49" t="s">
        <v>635</v>
      </c>
      <c r="H18" s="49" t="s">
        <v>636</v>
      </c>
      <c r="I18" s="85" t="n">
        <v>4</v>
      </c>
      <c r="J18" s="127" t="n">
        <v>0.00325150462962963</v>
      </c>
      <c r="K18" s="128" t="str">
        <f aca="false">IF(ISBLANK(J18),"",IF(J18&gt;0.00353009259259259,"",IF(J18&lt;=0.00253472222222222,"TSM",IF(J18&lt;=0.00261574074074074,"SM",IF(J18&lt;=0.00273148148148148,"KSM",IF(J18&lt;=0.00289351851851852,"I A",IF(J18&lt;=0.00318287037037037,"II A",IF(J18&lt;=0.00353009259259259,"III A"))))))))</f>
        <v>III A</v>
      </c>
      <c r="L18" s="49" t="s">
        <v>637</v>
      </c>
      <c r="M18" s="131" t="s">
        <v>69</v>
      </c>
    </row>
    <row r="19" customFormat="false" ht="13.95" hidden="false" customHeight="true" outlineLevel="0" collapsed="false">
      <c r="A19" s="44" t="n">
        <v>12</v>
      </c>
      <c r="B19" s="45" t="n">
        <v>129</v>
      </c>
      <c r="C19" s="46" t="s">
        <v>188</v>
      </c>
      <c r="D19" s="47" t="s">
        <v>552</v>
      </c>
      <c r="E19" s="48" t="s">
        <v>553</v>
      </c>
      <c r="F19" s="49" t="s">
        <v>106</v>
      </c>
      <c r="G19" s="49" t="s">
        <v>107</v>
      </c>
      <c r="H19" s="49"/>
      <c r="I19" s="85" t="n">
        <v>3</v>
      </c>
      <c r="J19" s="127" t="n">
        <v>0.00331099537037037</v>
      </c>
      <c r="K19" s="128" t="str">
        <f aca="false">IF(ISBLANK(J19),"",IF(J19&gt;0.00353009259259259,"",IF(J19&lt;=0.00253472222222222,"TSM",IF(J19&lt;=0.00261574074074074,"SM",IF(J19&lt;=0.00273148148148148,"KSM",IF(J19&lt;=0.00289351851851852,"I A",IF(J19&lt;=0.00318287037037037,"II A",IF(J19&lt;=0.00353009259259259,"III A"))))))))</f>
        <v>III A</v>
      </c>
      <c r="L19" s="49" t="s">
        <v>108</v>
      </c>
      <c r="M19" s="131" t="s">
        <v>638</v>
      </c>
    </row>
    <row r="20" customFormat="false" ht="13.95" hidden="false" customHeight="true" outlineLevel="0" collapsed="false">
      <c r="A20" s="44" t="n">
        <v>13</v>
      </c>
      <c r="B20" s="45" t="n">
        <v>150</v>
      </c>
      <c r="C20" s="46" t="s">
        <v>639</v>
      </c>
      <c r="D20" s="47" t="s">
        <v>640</v>
      </c>
      <c r="E20" s="48" t="s">
        <v>641</v>
      </c>
      <c r="F20" s="49" t="s">
        <v>263</v>
      </c>
      <c r="G20" s="49" t="s">
        <v>264</v>
      </c>
      <c r="H20" s="49" t="s">
        <v>265</v>
      </c>
      <c r="I20" s="85" t="n">
        <v>2</v>
      </c>
      <c r="J20" s="127" t="n">
        <v>0.00337777777777778</v>
      </c>
      <c r="K20" s="128" t="str">
        <f aca="false">IF(ISBLANK(J20),"",IF(J20&gt;0.00353009259259259,"",IF(J20&lt;=0.00253472222222222,"TSM",IF(J20&lt;=0.00261574074074074,"SM",IF(J20&lt;=0.00273148148148148,"KSM",IF(J20&lt;=0.00289351851851852,"I A",IF(J20&lt;=0.00318287037037037,"II A",IF(J20&lt;=0.00353009259259259,"III A"))))))))</f>
        <v>III A</v>
      </c>
      <c r="L20" s="49" t="s">
        <v>266</v>
      </c>
      <c r="M20" s="131" t="s">
        <v>69</v>
      </c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M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P24" activeCellId="0" sqref="P24"/>
    </sheetView>
  </sheetViews>
  <sheetFormatPr defaultRowHeight="13.2" zeroHeight="false" outlineLevelRow="0" outlineLevelCol="0"/>
  <cols>
    <col collapsed="false" customWidth="true" hidden="false" outlineLevel="0" max="1" min="1" style="1" width="5.33"/>
    <col collapsed="false" customWidth="true" hidden="false" outlineLevel="0" max="2" min="2" style="1" width="3.89"/>
    <col collapsed="false" customWidth="true" hidden="false" outlineLevel="0" max="3" min="3" style="2" width="9.44"/>
    <col collapsed="false" customWidth="true" hidden="false" outlineLevel="0" max="4" min="4" style="3" width="14.11"/>
    <col collapsed="false" customWidth="true" hidden="false" outlineLevel="0" max="5" min="5" style="4" width="9.33"/>
    <col collapsed="false" customWidth="true" hidden="false" outlineLevel="0" max="6" min="6" style="3" width="12.56"/>
    <col collapsed="false" customWidth="true" hidden="false" outlineLevel="0" max="7" min="7" style="3" width="8.89"/>
    <col collapsed="false" customWidth="true" hidden="false" outlineLevel="0" max="8" min="8" style="3" width="11.33"/>
    <col collapsed="false" customWidth="true" hidden="false" outlineLevel="0" max="9" min="9" style="5" width="5.44"/>
    <col collapsed="false" customWidth="true" hidden="false" outlineLevel="0" max="10" min="10" style="6" width="8.33"/>
    <col collapsed="false" customWidth="true" hidden="false" outlineLevel="0" max="11" min="11" style="5" width="4.44"/>
    <col collapsed="false" customWidth="true" hidden="false" outlineLevel="0" max="12" min="12" style="3" width="24.56"/>
    <col collapsed="false" customWidth="true" hidden="false" outlineLevel="0" max="13" min="13" style="99" width="5.44"/>
    <col collapsed="false" customWidth="true" hidden="false" outlineLevel="0" max="1025" min="14" style="3" width="9.11"/>
  </cols>
  <sheetData>
    <row r="1" s="11" customFormat="true" ht="18.75" hidden="false" customHeight="true" outlineLevel="0" collapsed="false">
      <c r="A1" s="134" t="s">
        <v>0</v>
      </c>
      <c r="B1" s="9"/>
      <c r="C1" s="10"/>
      <c r="E1" s="12"/>
      <c r="I1" s="5"/>
      <c r="J1" s="13"/>
      <c r="K1" s="5"/>
      <c r="M1" s="99"/>
    </row>
    <row r="2" s="17" customFormat="true" ht="22.95" hidden="false" customHeight="true" outlineLevel="0" collapsed="false">
      <c r="A2" s="135"/>
      <c r="B2" s="15"/>
      <c r="C2" s="16"/>
      <c r="E2" s="18"/>
      <c r="I2" s="19"/>
      <c r="J2" s="20"/>
      <c r="K2" s="19"/>
      <c r="L2" s="21" t="s">
        <v>1</v>
      </c>
      <c r="M2" s="120"/>
    </row>
    <row r="3" customFormat="false" ht="15" hidden="false" customHeight="true" outlineLevel="0" collapsed="false">
      <c r="A3" s="23"/>
      <c r="B3" s="23"/>
      <c r="L3" s="24" t="s">
        <v>253</v>
      </c>
    </row>
    <row r="4" customFormat="false" ht="15.75" hidden="false" customHeight="true" outlineLevel="0" collapsed="false">
      <c r="C4" s="25" t="s">
        <v>642</v>
      </c>
      <c r="E4" s="26"/>
      <c r="L4" s="27"/>
    </row>
    <row r="5" customFormat="false" ht="3.75" hidden="false" customHeight="true" outlineLevel="0" collapsed="false">
      <c r="I5" s="103" t="n">
        <v>1.15740740740741E-005</v>
      </c>
    </row>
    <row r="6" customFormat="false" ht="13.8" hidden="false" customHeight="false" outlineLevel="0" collapsed="false">
      <c r="B6" s="28"/>
      <c r="C6" s="29"/>
      <c r="D6" s="30"/>
      <c r="E6" s="31" t="s">
        <v>17</v>
      </c>
      <c r="F6" s="32"/>
      <c r="G6" s="33"/>
    </row>
    <row r="7" s="43" customFormat="true" ht="27.75" hidden="false" customHeight="true" outlineLevel="0" collapsed="false">
      <c r="A7" s="34" t="s">
        <v>142</v>
      </c>
      <c r="B7" s="35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5" t="s">
        <v>255</v>
      </c>
      <c r="K7" s="40" t="s">
        <v>18</v>
      </c>
      <c r="L7" s="41" t="s">
        <v>19</v>
      </c>
      <c r="M7" s="136"/>
    </row>
    <row r="8" customFormat="false" ht="13.95" hidden="false" customHeight="true" outlineLevel="0" collapsed="false">
      <c r="A8" s="44" t="n">
        <v>1</v>
      </c>
      <c r="B8" s="45" t="n">
        <v>131</v>
      </c>
      <c r="C8" s="46" t="s">
        <v>593</v>
      </c>
      <c r="D8" s="47" t="s">
        <v>619</v>
      </c>
      <c r="E8" s="48" t="s">
        <v>620</v>
      </c>
      <c r="F8" s="49" t="s">
        <v>523</v>
      </c>
      <c r="G8" s="49" t="s">
        <v>426</v>
      </c>
      <c r="H8" s="49" t="s">
        <v>122</v>
      </c>
      <c r="I8" s="85" t="n">
        <v>18</v>
      </c>
      <c r="J8" s="127" t="n">
        <v>0.0117365740740741</v>
      </c>
      <c r="K8" s="128" t="s">
        <v>643</v>
      </c>
      <c r="L8" s="49" t="s">
        <v>622</v>
      </c>
      <c r="M8" s="110"/>
    </row>
    <row r="9" customFormat="false" ht="13.95" hidden="false" customHeight="true" outlineLevel="0" collapsed="false">
      <c r="A9" s="44" t="n">
        <v>2</v>
      </c>
      <c r="B9" s="45" t="n">
        <v>141</v>
      </c>
      <c r="C9" s="46" t="s">
        <v>644</v>
      </c>
      <c r="D9" s="47" t="s">
        <v>645</v>
      </c>
      <c r="E9" s="48" t="s">
        <v>646</v>
      </c>
      <c r="F9" s="49" t="s">
        <v>647</v>
      </c>
      <c r="G9" s="49" t="s">
        <v>648</v>
      </c>
      <c r="H9" s="49"/>
      <c r="I9" s="85" t="n">
        <v>14</v>
      </c>
      <c r="J9" s="127" t="n">
        <v>0.0131162037037037</v>
      </c>
      <c r="K9" s="128" t="str">
        <f aca="false">IF(ISBLANK(L9),"",IF(L9&gt;0.0130208333333333,"",IF(L9&lt;=0.00936342592592593,"TSM",IF(L9&lt;=0.00972222222222222,"SM",IF(L9&lt;=0.0101851851851852,"KSM",IF(L9&lt;=0.0108796296296296,"I A",IF(L9&lt;=0.0119212962962963,"II A",IF(L9&lt;=0.0130208333333333,"III A"))))))))</f>
        <v/>
      </c>
      <c r="L9" s="49" t="s">
        <v>649</v>
      </c>
      <c r="M9" s="110"/>
    </row>
    <row r="10" customFormat="false" ht="13.95" hidden="false" customHeight="true" outlineLevel="0" collapsed="false">
      <c r="A10" s="44" t="n">
        <v>3</v>
      </c>
      <c r="B10" s="45" t="n">
        <v>118</v>
      </c>
      <c r="C10" s="46" t="s">
        <v>650</v>
      </c>
      <c r="D10" s="47" t="s">
        <v>651</v>
      </c>
      <c r="E10" s="48" t="s">
        <v>652</v>
      </c>
      <c r="F10" s="49" t="s">
        <v>653</v>
      </c>
      <c r="G10" s="49"/>
      <c r="H10" s="49"/>
      <c r="I10" s="85" t="s">
        <v>25</v>
      </c>
      <c r="J10" s="127" t="n">
        <v>0.0134607638888889</v>
      </c>
      <c r="K10" s="128" t="str">
        <f aca="false">IF(ISBLANK(L10),"",IF(L10&gt;0.0130208333333333,"",IF(L10&lt;=0.00936342592592593,"TSM",IF(L10&lt;=0.00972222222222222,"SM",IF(L10&lt;=0.0101851851851852,"KSM",IF(L10&lt;=0.0108796296296296,"I A",IF(L10&lt;=0.0119212962962963,"II A",IF(L10&lt;=0.0130208333333333,"III A"))))))))</f>
        <v/>
      </c>
      <c r="L10" s="49"/>
      <c r="M10" s="110"/>
    </row>
    <row r="11" customFormat="false" ht="13.95" hidden="false" customHeight="true" outlineLevel="0" collapsed="false">
      <c r="A11" s="44" t="n">
        <v>4</v>
      </c>
      <c r="B11" s="45" t="n">
        <v>108</v>
      </c>
      <c r="C11" s="46" t="s">
        <v>654</v>
      </c>
      <c r="D11" s="47" t="s">
        <v>655</v>
      </c>
      <c r="E11" s="48" t="s">
        <v>656</v>
      </c>
      <c r="F11" s="49" t="s">
        <v>58</v>
      </c>
      <c r="G11" s="49" t="s">
        <v>38</v>
      </c>
      <c r="H11" s="49" t="s">
        <v>512</v>
      </c>
      <c r="I11" s="85" t="s">
        <v>25</v>
      </c>
      <c r="J11" s="127" t="n">
        <v>0.0141376157407407</v>
      </c>
      <c r="K11" s="128" t="str">
        <f aca="false">IF(ISBLANK(L11),"",IF(L11&gt;0.0130208333333333,"",IF(L11&lt;=0.00936342592592593,"TSM",IF(L11&lt;=0.00972222222222222,"SM",IF(L11&lt;=0.0101851851851852,"KSM",IF(L11&lt;=0.0108796296296296,"I A",IF(L11&lt;=0.0119212962962963,"II A",IF(L11&lt;=0.0130208333333333,"III A"))))))))</f>
        <v/>
      </c>
      <c r="L11" s="49" t="s">
        <v>513</v>
      </c>
      <c r="M11" s="110"/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N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17" activeCellId="0" sqref="L17"/>
    </sheetView>
  </sheetViews>
  <sheetFormatPr defaultRowHeight="13.2" zeroHeight="false" outlineLevelRow="0" outlineLevelCol="0"/>
  <cols>
    <col collapsed="false" customWidth="true" hidden="false" outlineLevel="0" max="1" min="1" style="1" width="5.33"/>
    <col collapsed="false" customWidth="true" hidden="true" outlineLevel="0" max="2" min="2" style="137" width="4.33"/>
    <col collapsed="false" customWidth="true" hidden="false" outlineLevel="0" max="3" min="3" style="1" width="3.89"/>
    <col collapsed="false" customWidth="false" hidden="false" outlineLevel="0" max="4" min="4" style="2" width="11.45"/>
    <col collapsed="false" customWidth="true" hidden="false" outlineLevel="0" max="5" min="5" style="3" width="16.67"/>
    <col collapsed="false" customWidth="true" hidden="false" outlineLevel="0" max="6" min="6" style="4" width="9.33"/>
    <col collapsed="false" customWidth="true" hidden="false" outlineLevel="0" max="7" min="7" style="3" width="15.66"/>
    <col collapsed="false" customWidth="true" hidden="false" outlineLevel="0" max="8" min="8" style="3" width="10.56"/>
    <col collapsed="false" customWidth="true" hidden="false" outlineLevel="0" max="9" min="9" style="3" width="11.11"/>
    <col collapsed="false" customWidth="true" hidden="false" outlineLevel="0" max="10" min="10" style="5" width="6.56"/>
    <col collapsed="false" customWidth="true" hidden="false" outlineLevel="0" max="11" min="11" style="6" width="8.33"/>
    <col collapsed="false" customWidth="true" hidden="false" outlineLevel="0" max="12" min="12" style="5" width="4.44"/>
    <col collapsed="false" customWidth="true" hidden="false" outlineLevel="0" max="13" min="13" style="3" width="24.56"/>
    <col collapsed="false" customWidth="true" hidden="false" outlineLevel="0" max="14" min="14" style="3" width="5.44"/>
    <col collapsed="false" customWidth="true" hidden="false" outlineLevel="0" max="1025" min="15" style="3" width="9.11"/>
  </cols>
  <sheetData>
    <row r="1" s="11" customFormat="true" ht="18.75" hidden="false" customHeight="true" outlineLevel="0" collapsed="false">
      <c r="A1" s="134" t="s">
        <v>0</v>
      </c>
      <c r="B1" s="8"/>
      <c r="C1" s="9"/>
      <c r="D1" s="10"/>
      <c r="F1" s="12"/>
      <c r="J1" s="5"/>
      <c r="K1" s="13"/>
      <c r="L1" s="5"/>
    </row>
    <row r="2" s="17" customFormat="true" ht="13.5" hidden="false" customHeight="true" outlineLevel="0" collapsed="false">
      <c r="A2" s="135"/>
      <c r="B2" s="135"/>
      <c r="C2" s="15"/>
      <c r="D2" s="16"/>
      <c r="F2" s="18"/>
      <c r="J2" s="19"/>
      <c r="K2" s="20"/>
      <c r="L2" s="19"/>
      <c r="M2" s="21" t="s">
        <v>1</v>
      </c>
    </row>
    <row r="3" customFormat="false" ht="15" hidden="false" customHeight="true" outlineLevel="0" collapsed="false">
      <c r="A3" s="23"/>
      <c r="C3" s="23"/>
      <c r="M3" s="24" t="s">
        <v>2</v>
      </c>
    </row>
    <row r="4" customFormat="false" ht="15.75" hidden="false" customHeight="true" outlineLevel="0" collapsed="false">
      <c r="B4" s="138"/>
      <c r="D4" s="25" t="s">
        <v>657</v>
      </c>
      <c r="F4" s="26"/>
      <c r="M4" s="27"/>
    </row>
    <row r="5" customFormat="false" ht="3.75" hidden="false" customHeight="true" outlineLevel="0" collapsed="false">
      <c r="B5" s="138"/>
      <c r="J5" s="103" t="n">
        <v>1.15740740740741E-005</v>
      </c>
    </row>
    <row r="6" customFormat="false" ht="13.8" hidden="false" customHeight="false" outlineLevel="0" collapsed="false">
      <c r="C6" s="28"/>
      <c r="D6" s="29"/>
      <c r="E6" s="30"/>
      <c r="F6" s="31"/>
      <c r="G6" s="32"/>
      <c r="H6" s="33"/>
    </row>
    <row r="7" s="43" customFormat="true" ht="15.75" hidden="false" customHeight="true" outlineLevel="0" collapsed="false">
      <c r="A7" s="34" t="s">
        <v>142</v>
      </c>
      <c r="B7" s="139" t="s">
        <v>658</v>
      </c>
      <c r="C7" s="35" t="s">
        <v>6</v>
      </c>
      <c r="D7" s="36" t="s">
        <v>7</v>
      </c>
      <c r="E7" s="37" t="s">
        <v>8</v>
      </c>
      <c r="F7" s="38" t="s">
        <v>9</v>
      </c>
      <c r="G7" s="39" t="s">
        <v>10</v>
      </c>
      <c r="H7" s="39" t="s">
        <v>144</v>
      </c>
      <c r="I7" s="39" t="s">
        <v>12</v>
      </c>
      <c r="J7" s="38" t="s">
        <v>13</v>
      </c>
      <c r="K7" s="35" t="s">
        <v>255</v>
      </c>
      <c r="L7" s="40" t="s">
        <v>18</v>
      </c>
      <c r="M7" s="41" t="s">
        <v>19</v>
      </c>
    </row>
    <row r="8" customFormat="false" ht="13.95" hidden="false" customHeight="true" outlineLevel="0" collapsed="false">
      <c r="A8" s="44" t="n">
        <v>1</v>
      </c>
      <c r="B8" s="44"/>
      <c r="C8" s="45" t="n">
        <v>132</v>
      </c>
      <c r="D8" s="46" t="s">
        <v>659</v>
      </c>
      <c r="E8" s="47" t="s">
        <v>660</v>
      </c>
      <c r="F8" s="48" t="s">
        <v>661</v>
      </c>
      <c r="G8" s="49" t="s">
        <v>501</v>
      </c>
      <c r="H8" s="49" t="s">
        <v>502</v>
      </c>
      <c r="I8" s="49"/>
      <c r="J8" s="85" t="n">
        <v>18</v>
      </c>
      <c r="K8" s="127" t="n">
        <v>0.0250993055555556</v>
      </c>
      <c r="L8" s="128" t="str">
        <f aca="false">IF(ISBLANK(K8),"",IF(K8&gt;0.0263888888888889,"",IF(K8&lt;=0.0196759259259259,"TSM",IF(K8&lt;=0.0204282407407407,"SM",IF(K8&lt;=0.0213541666666667,"KSM",IF(K8&lt;=0.0226851851851852,"I A",IF(K8&lt;=0.0243055555555556,"II A",IF(K8&lt;=0.0263888888888889,"III A"))))))))</f>
        <v>III A</v>
      </c>
      <c r="M8" s="49" t="s">
        <v>503</v>
      </c>
      <c r="N8" s="119" t="str">
        <f aca="false">IF(ISBLANK(M8),"",IF(M8&gt;0.0263888888888889,"",IF(M8&lt;=0.0196759259259259,"TSM",IF(M8&lt;=0.0204282407407407,"SM",IF(M8&lt;=0.0213541666666667,"KSM",IF(M8&lt;=0.0226851851851852,"I A",IF(M8&lt;=0.0243055555555556,"II A",IF(M8&lt;=0.0263888888888889,"III A"))))))))</f>
        <v/>
      </c>
    </row>
    <row r="9" customFormat="false" ht="13.95" hidden="false" customHeight="true" outlineLevel="0" collapsed="false">
      <c r="A9" s="44" t="n">
        <v>2</v>
      </c>
      <c r="B9" s="44"/>
      <c r="C9" s="45" t="n">
        <v>119</v>
      </c>
      <c r="D9" s="46" t="s">
        <v>662</v>
      </c>
      <c r="E9" s="47" t="s">
        <v>663</v>
      </c>
      <c r="F9" s="48" t="s">
        <v>664</v>
      </c>
      <c r="G9" s="49" t="s">
        <v>665</v>
      </c>
      <c r="H9" s="49" t="s">
        <v>426</v>
      </c>
      <c r="I9" s="49"/>
      <c r="J9" s="85" t="n">
        <v>14</v>
      </c>
      <c r="K9" s="127" t="n">
        <v>0.027868287037037</v>
      </c>
      <c r="L9" s="128" t="str">
        <f aca="false">IF(ISBLANK(K9),"",IF(K9&gt;0.0263888888888889,"",IF(K9&lt;=0.0196759259259259,"TSM",IF(K9&lt;=0.0204282407407407,"SM",IF(K9&lt;=0.0213541666666667,"KSM",IF(K9&lt;=0.0226851851851852,"I A",IF(K9&lt;=0.0243055555555556,"II A",IF(K9&lt;=0.0263888888888889,"III A"))))))))</f>
        <v/>
      </c>
      <c r="M9" s="49" t="s">
        <v>427</v>
      </c>
      <c r="N9" s="119" t="str">
        <f aca="false">IF(ISBLANK(M9),"",IF(M9&gt;0.0263888888888889,"",IF(M9&lt;=0.0196759259259259,"TSM",IF(M9&lt;=0.0204282407407407,"SM",IF(M9&lt;=0.0213541666666667,"KSM",IF(M9&lt;=0.0226851851851852,"I A",IF(M9&lt;=0.0243055555555556,"II A",IF(M9&lt;=0.0263888888888889,"III A"))))))))</f>
        <v/>
      </c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V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20" activeCellId="0" sqref="M20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false" outlineLevel="0" max="2" min="2" style="1" width="3.89"/>
    <col collapsed="false" customWidth="true" hidden="false" outlineLevel="0" max="3" min="3" style="2" width="12.33"/>
    <col collapsed="false" customWidth="true" hidden="false" outlineLevel="0" max="4" min="4" style="3" width="13.66"/>
    <col collapsed="false" customWidth="true" hidden="false" outlineLevel="0" max="5" min="5" style="4" width="9.33"/>
    <col collapsed="false" customWidth="true" hidden="false" outlineLevel="0" max="6" min="6" style="3" width="9.33"/>
    <col collapsed="false" customWidth="true" hidden="false" outlineLevel="0" max="7" min="7" style="3" width="9"/>
    <col collapsed="false" customWidth="true" hidden="false" outlineLevel="0" max="8" min="8" style="3" width="9.56"/>
    <col collapsed="false" customWidth="true" hidden="false" outlineLevel="0" max="9" min="9" style="5" width="5.44"/>
    <col collapsed="false" customWidth="true" hidden="false" outlineLevel="0" max="10" min="10" style="6" width="8.67"/>
    <col collapsed="false" customWidth="true" hidden="false" outlineLevel="0" max="11" min="11" style="5" width="4.44"/>
    <col collapsed="false" customWidth="true" hidden="false" outlineLevel="0" max="12" min="12" style="3" width="24.56"/>
    <col collapsed="false" customWidth="true" hidden="false" outlineLevel="0" max="1025" min="13" style="3" width="9.11"/>
  </cols>
  <sheetData>
    <row r="1" s="141" customFormat="true" ht="21" hidden="false" customHeight="false" outlineLevel="0" collapsed="false">
      <c r="A1" s="134" t="s">
        <v>0</v>
      </c>
      <c r="B1" s="140"/>
      <c r="E1" s="142"/>
      <c r="F1" s="142"/>
      <c r="G1" s="142"/>
      <c r="H1" s="142"/>
      <c r="L1" s="11"/>
      <c r="U1" s="143"/>
      <c r="V1" s="144"/>
    </row>
    <row r="2" s="17" customFormat="true" ht="16.5" hidden="false" customHeight="true" outlineLevel="0" collapsed="false">
      <c r="A2" s="14"/>
      <c r="B2" s="15"/>
      <c r="C2" s="16"/>
      <c r="E2" s="18"/>
      <c r="I2" s="19"/>
      <c r="J2" s="20"/>
      <c r="K2" s="19"/>
      <c r="L2" s="21" t="s">
        <v>1</v>
      </c>
    </row>
    <row r="3" customFormat="false" ht="15" hidden="false" customHeight="true" outlineLevel="0" collapsed="false">
      <c r="A3" s="23"/>
      <c r="B3" s="23"/>
      <c r="L3" s="24" t="s">
        <v>253</v>
      </c>
    </row>
    <row r="4" customFormat="false" ht="15.75" hidden="false" customHeight="true" outlineLevel="0" collapsed="false">
      <c r="C4" s="25" t="s">
        <v>666</v>
      </c>
      <c r="E4" s="26"/>
      <c r="L4" s="27"/>
    </row>
    <row r="5" customFormat="false" ht="3.75" hidden="false" customHeight="true" outlineLevel="0" collapsed="false">
      <c r="I5" s="145" t="n">
        <v>1.15740740740741E-005</v>
      </c>
    </row>
    <row r="6" customFormat="false" ht="13.8" hidden="false" customHeight="false" outlineLevel="0" collapsed="false">
      <c r="B6" s="28"/>
      <c r="C6" s="29"/>
      <c r="D6" s="30"/>
      <c r="E6" s="31"/>
      <c r="F6" s="32"/>
      <c r="G6" s="33"/>
    </row>
    <row r="7" s="43" customFormat="true" ht="13.8" hidden="false" customHeight="false" outlineLevel="0" collapsed="false">
      <c r="A7" s="34" t="s">
        <v>142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5" t="s">
        <v>255</v>
      </c>
      <c r="K7" s="40" t="s">
        <v>18</v>
      </c>
      <c r="L7" s="41" t="s">
        <v>19</v>
      </c>
      <c r="M7" s="84"/>
    </row>
    <row r="8" customFormat="false" ht="13.95" hidden="false" customHeight="true" outlineLevel="0" collapsed="false">
      <c r="A8" s="44" t="n">
        <v>1</v>
      </c>
      <c r="B8" s="45" t="n">
        <v>143</v>
      </c>
      <c r="C8" s="46" t="s">
        <v>130</v>
      </c>
      <c r="D8" s="47" t="s">
        <v>598</v>
      </c>
      <c r="E8" s="48" t="s">
        <v>599</v>
      </c>
      <c r="F8" s="49" t="s">
        <v>88</v>
      </c>
      <c r="G8" s="49" t="s">
        <v>89</v>
      </c>
      <c r="H8" s="49" t="s">
        <v>341</v>
      </c>
      <c r="I8" s="50" t="n">
        <v>18</v>
      </c>
      <c r="J8" s="122" t="n">
        <v>0.00748240740740741</v>
      </c>
      <c r="K8" s="146" t="str">
        <f aca="false">IF(ISBLANK(J8),"",IF(J8&gt;0.00931712962962963,"",IF(J8&lt;=0.00680555555555556,"TSM",IF(J8&lt;=0.00717592592592593,"SM",IF(J8&lt;=0.00758101851851852,"KSM",IF(J8&lt;=0.00810185185185185,"I A",IF(J8&lt;=0.00868055555555556,"II A",IF(J8&lt;=0.00931712962962963,"III A"))))))))</f>
        <v>KSM</v>
      </c>
      <c r="L8" s="49" t="s">
        <v>342</v>
      </c>
      <c r="M8" s="87"/>
    </row>
    <row r="9" customFormat="false" ht="13.95" hidden="false" customHeight="true" outlineLevel="0" collapsed="false">
      <c r="A9" s="44" t="n">
        <v>2</v>
      </c>
      <c r="B9" s="45" t="n">
        <v>122</v>
      </c>
      <c r="C9" s="46" t="s">
        <v>667</v>
      </c>
      <c r="D9" s="47" t="s">
        <v>668</v>
      </c>
      <c r="E9" s="48" t="s">
        <v>669</v>
      </c>
      <c r="F9" s="49" t="s">
        <v>383</v>
      </c>
      <c r="G9" s="49" t="s">
        <v>384</v>
      </c>
      <c r="H9" s="49" t="s">
        <v>385</v>
      </c>
      <c r="I9" s="50" t="n">
        <v>14</v>
      </c>
      <c r="J9" s="122" t="n">
        <v>0.00886203703703704</v>
      </c>
      <c r="K9" s="146" t="str">
        <f aca="false">IF(ISBLANK(J9),"",IF(J9&gt;0.00931712962962963,"",IF(J9&lt;=0.00680555555555556,"TSM",IF(J9&lt;=0.00717592592592593,"SM",IF(J9&lt;=0.00758101851851852,"KSM",IF(J9&lt;=0.00810185185185185,"I A",IF(J9&lt;=0.00868055555555556,"II A",IF(J9&lt;=0.00931712962962963,"III A"))))))))</f>
        <v>III A</v>
      </c>
      <c r="L9" s="49" t="s">
        <v>550</v>
      </c>
      <c r="M9" s="87"/>
    </row>
    <row r="10" customFormat="false" ht="13.95" hidden="false" customHeight="true" outlineLevel="0" collapsed="false">
      <c r="A10" s="44" t="n">
        <v>3</v>
      </c>
      <c r="B10" s="45" t="n">
        <v>144</v>
      </c>
      <c r="C10" s="46" t="s">
        <v>611</v>
      </c>
      <c r="D10" s="47" t="s">
        <v>612</v>
      </c>
      <c r="E10" s="48" t="s">
        <v>613</v>
      </c>
      <c r="F10" s="49" t="s">
        <v>614</v>
      </c>
      <c r="G10" s="49" t="s">
        <v>615</v>
      </c>
      <c r="H10" s="49" t="s">
        <v>616</v>
      </c>
      <c r="I10" s="50" t="n">
        <v>11</v>
      </c>
      <c r="J10" s="122" t="n">
        <v>0.0101599537037037</v>
      </c>
      <c r="K10" s="146" t="str">
        <f aca="false">IF(ISBLANK(J10),"",IF(J10&gt;0.00931712962962963,"",IF(J10&lt;=0.00680555555555556,"TSM",IF(J10&lt;=0.00717592592592593,"SM",IF(J10&lt;=0.00758101851851852,"KSM",IF(J10&lt;=0.00810185185185185,"I A",IF(J10&lt;=0.00868055555555556,"II A",IF(J10&lt;=0.00931712962962963,"III A"))))))))</f>
        <v/>
      </c>
      <c r="L10" s="49" t="s">
        <v>617</v>
      </c>
      <c r="M10" s="87"/>
    </row>
    <row r="11" customFormat="false" ht="13.95" hidden="false" customHeight="true" outlineLevel="0" collapsed="false">
      <c r="A11" s="44" t="s">
        <v>326</v>
      </c>
      <c r="B11" s="45" t="n">
        <v>160</v>
      </c>
      <c r="C11" s="46" t="s">
        <v>670</v>
      </c>
      <c r="D11" s="47" t="s">
        <v>671</v>
      </c>
      <c r="E11" s="48" t="s">
        <v>672</v>
      </c>
      <c r="F11" s="49" t="s">
        <v>673</v>
      </c>
      <c r="G11" s="49"/>
      <c r="H11" s="49"/>
      <c r="I11" s="50" t="s">
        <v>272</v>
      </c>
      <c r="J11" s="122" t="n">
        <v>0.00809976851851852</v>
      </c>
      <c r="K11" s="146" t="str">
        <f aca="false">IF(ISBLANK(J11),"",IF(J11&gt;0.00931712962962963,"",IF(J11&lt;=0.00680555555555556,"TSM",IF(J11&lt;=0.00717592592592593,"SM",IF(J11&lt;=0.00758101851851852,"KSM",IF(J11&lt;=0.00810185185185185,"I A",IF(J11&lt;=0.00868055555555556,"II A",IF(J11&lt;=0.00931712962962963,"III A"))))))))</f>
        <v>I A</v>
      </c>
      <c r="L11" s="49" t="s">
        <v>674</v>
      </c>
      <c r="M11" s="87"/>
    </row>
    <row r="17" customFormat="false" ht="14.4" hidden="false" customHeight="false" outlineLevel="0" collapsed="false"/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P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19" activeCellId="0" sqref="J19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true" outlineLevel="0" max="2" min="2" style="1" width="4.66"/>
    <col collapsed="false" customWidth="true" hidden="false" outlineLevel="0" max="3" min="3" style="2" width="11.11"/>
    <col collapsed="false" customWidth="true" hidden="false" outlineLevel="0" max="4" min="4" style="3" width="14.01"/>
    <col collapsed="false" customWidth="true" hidden="false" outlineLevel="0" max="5" min="5" style="4" width="9.33"/>
    <col collapsed="false" customWidth="true" hidden="false" outlineLevel="0" max="6" min="6" style="3" width="12.89"/>
    <col collapsed="false" customWidth="true" hidden="false" outlineLevel="0" max="7" min="7" style="3" width="8"/>
    <col collapsed="false" customWidth="true" hidden="false" outlineLevel="0" max="8" min="8" style="3" width="9"/>
    <col collapsed="false" customWidth="true" hidden="false" outlineLevel="0" max="9" min="9" style="5" width="5.44"/>
    <col collapsed="false" customWidth="true" hidden="false" outlineLevel="0" max="10" min="10" style="6" width="7.67"/>
    <col collapsed="false" customWidth="true" hidden="false" outlineLevel="0" max="11" min="11" style="6" width="5.01"/>
    <col collapsed="false" customWidth="true" hidden="false" outlineLevel="0" max="12" min="12" style="6" width="4.66"/>
    <col collapsed="false" customWidth="true" hidden="false" outlineLevel="0" max="13" min="13" style="5" width="4.44"/>
    <col collapsed="false" customWidth="true" hidden="false" outlineLevel="0" max="14" min="14" style="3" width="21.56"/>
    <col collapsed="false" customWidth="true" hidden="true" outlineLevel="0" max="15" min="15" style="3" width="7.56"/>
    <col collapsed="false" customWidth="true" hidden="false" outlineLevel="0" max="1025" min="16" style="3" width="9.11"/>
  </cols>
  <sheetData>
    <row r="1" s="11" customFormat="true" ht="18.75" hidden="false" customHeight="true" outlineLevel="0" collapsed="false">
      <c r="A1" s="8" t="s">
        <v>0</v>
      </c>
      <c r="B1" s="9"/>
      <c r="C1" s="10"/>
      <c r="E1" s="12"/>
      <c r="I1" s="5"/>
      <c r="J1" s="13"/>
      <c r="K1" s="13"/>
      <c r="L1" s="13"/>
      <c r="M1" s="5"/>
    </row>
    <row r="2" s="17" customFormat="true" ht="22.95" hidden="false" customHeight="true" outlineLevel="0" collapsed="false">
      <c r="A2" s="14"/>
      <c r="B2" s="15"/>
      <c r="C2" s="16"/>
      <c r="E2" s="18"/>
      <c r="I2" s="19"/>
      <c r="J2" s="20"/>
      <c r="K2" s="20"/>
      <c r="L2" s="20"/>
      <c r="M2" s="19"/>
      <c r="N2" s="21" t="s">
        <v>1</v>
      </c>
    </row>
    <row r="3" customFormat="false" ht="15" hidden="false" customHeight="true" outlineLevel="0" collapsed="false">
      <c r="A3" s="23"/>
      <c r="B3" s="23"/>
      <c r="N3" s="24" t="s">
        <v>2</v>
      </c>
    </row>
    <row r="4" customFormat="false" ht="15.75" hidden="false" customHeight="true" outlineLevel="0" collapsed="false">
      <c r="C4" s="25" t="s">
        <v>675</v>
      </c>
      <c r="E4" s="26"/>
      <c r="N4" s="27"/>
    </row>
    <row r="5" customFormat="false" ht="3.75" hidden="false" customHeight="true" outlineLevel="0" collapsed="false"/>
    <row r="6" customFormat="false" ht="13.8" hidden="false" customHeight="false" outlineLevel="0" collapsed="false">
      <c r="B6" s="28"/>
      <c r="C6" s="29"/>
      <c r="D6" s="30"/>
      <c r="F6" s="32" t="s">
        <v>17</v>
      </c>
      <c r="G6" s="33"/>
    </row>
    <row r="7" s="43" customFormat="true" ht="13.8" hidden="false" customHeight="false" outlineLevel="0" collapsed="false">
      <c r="A7" s="34" t="s">
        <v>142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9" t="s">
        <v>255</v>
      </c>
      <c r="K7" s="39" t="s">
        <v>15</v>
      </c>
      <c r="L7" s="39" t="s">
        <v>16</v>
      </c>
      <c r="M7" s="40" t="s">
        <v>18</v>
      </c>
      <c r="N7" s="41" t="s">
        <v>19</v>
      </c>
    </row>
    <row r="8" customFormat="false" ht="13.95" hidden="false" customHeight="true" outlineLevel="0" collapsed="false">
      <c r="A8" s="44" t="n">
        <v>1</v>
      </c>
      <c r="B8" s="45"/>
      <c r="C8" s="46" t="s">
        <v>27</v>
      </c>
      <c r="D8" s="47" t="s">
        <v>676</v>
      </c>
      <c r="E8" s="48" t="s">
        <v>677</v>
      </c>
      <c r="F8" s="49" t="s">
        <v>210</v>
      </c>
      <c r="G8" s="49" t="s">
        <v>211</v>
      </c>
      <c r="H8" s="49"/>
      <c r="I8" s="147" t="n">
        <v>18</v>
      </c>
      <c r="J8" s="86" t="n">
        <v>14.77</v>
      </c>
      <c r="K8" s="52" t="n">
        <v>-0.2</v>
      </c>
      <c r="L8" s="53" t="n">
        <v>0.152</v>
      </c>
      <c r="M8" s="148" t="str">
        <f aca="false">IF(ISBLANK(J8),"",IF(J8&gt;19.04,"",IF(J8&lt;=13.11,"TSM",IF(J8&lt;=14,"SM",IF(J8&lt;=15.04,"KSM",IF(J8&lt;=16.24,"I A",IF(J8&lt;=17.64,"II A",IF(J8&lt;=19.04,"III A"))))))))</f>
        <v>KSM</v>
      </c>
      <c r="N8" s="49" t="s">
        <v>212</v>
      </c>
      <c r="O8" s="5" t="s">
        <v>69</v>
      </c>
      <c r="P8" s="5"/>
    </row>
    <row r="9" customFormat="false" ht="13.95" hidden="false" customHeight="true" outlineLevel="0" collapsed="false">
      <c r="A9" s="44" t="n">
        <v>2</v>
      </c>
      <c r="B9" s="45"/>
      <c r="C9" s="46" t="s">
        <v>678</v>
      </c>
      <c r="D9" s="47" t="s">
        <v>679</v>
      </c>
      <c r="E9" s="48" t="s">
        <v>680</v>
      </c>
      <c r="F9" s="49" t="s">
        <v>45</v>
      </c>
      <c r="G9" s="49" t="s">
        <v>24</v>
      </c>
      <c r="H9" s="49"/>
      <c r="I9" s="147" t="n">
        <v>14</v>
      </c>
      <c r="J9" s="86" t="n">
        <v>15.66</v>
      </c>
      <c r="K9" s="52" t="n">
        <v>-0.2</v>
      </c>
      <c r="L9" s="53" t="n">
        <v>0.163</v>
      </c>
      <c r="M9" s="148" t="str">
        <f aca="false">IF(ISBLANK(J9),"",IF(J9&gt;19.04,"",IF(J9&lt;=13.11,"TSM",IF(J9&lt;=14,"SM",IF(J9&lt;=15.04,"KSM",IF(J9&lt;=16.24,"I A",IF(J9&lt;=17.64,"II A",IF(J9&lt;=19.04,"III A"))))))))</f>
        <v>I A</v>
      </c>
      <c r="N9" s="49" t="s">
        <v>334</v>
      </c>
      <c r="O9" s="5" t="s">
        <v>681</v>
      </c>
      <c r="P9" s="5"/>
    </row>
    <row r="10" customFormat="false" ht="13.95" hidden="false" customHeight="true" outlineLevel="0" collapsed="false">
      <c r="A10" s="44" t="n">
        <v>3</v>
      </c>
      <c r="B10" s="45"/>
      <c r="C10" s="46" t="s">
        <v>682</v>
      </c>
      <c r="D10" s="47" t="s">
        <v>683</v>
      </c>
      <c r="E10" s="48" t="s">
        <v>684</v>
      </c>
      <c r="F10" s="49" t="s">
        <v>45</v>
      </c>
      <c r="G10" s="49" t="s">
        <v>24</v>
      </c>
      <c r="H10" s="49"/>
      <c r="I10" s="147" t="n">
        <v>11</v>
      </c>
      <c r="J10" s="86" t="n">
        <v>15.73</v>
      </c>
      <c r="K10" s="52" t="n">
        <v>-0.2</v>
      </c>
      <c r="L10" s="53" t="n">
        <v>0.227</v>
      </c>
      <c r="M10" s="148" t="str">
        <f aca="false">IF(ISBLANK(J10),"",IF(J10&gt;19.04,"",IF(J10&lt;=13.11,"TSM",IF(J10&lt;=14,"SM",IF(J10&lt;=15.04,"KSM",IF(J10&lt;=16.24,"I A",IF(J10&lt;=17.64,"II A",IF(J10&lt;=19.04,"III A"))))))))</f>
        <v>I A</v>
      </c>
      <c r="N10" s="49" t="s">
        <v>685</v>
      </c>
      <c r="O10" s="5" t="s">
        <v>686</v>
      </c>
      <c r="P10" s="5"/>
    </row>
    <row r="11" customFormat="false" ht="13.95" hidden="false" customHeight="true" outlineLevel="0" collapsed="false">
      <c r="A11" s="44" t="n">
        <v>4</v>
      </c>
      <c r="B11" s="45"/>
      <c r="C11" s="46" t="s">
        <v>687</v>
      </c>
      <c r="D11" s="47" t="s">
        <v>688</v>
      </c>
      <c r="E11" s="48" t="s">
        <v>689</v>
      </c>
      <c r="F11" s="49" t="s">
        <v>690</v>
      </c>
      <c r="G11" s="49" t="s">
        <v>38</v>
      </c>
      <c r="H11" s="49" t="s">
        <v>39</v>
      </c>
      <c r="I11" s="147" t="n">
        <v>9</v>
      </c>
      <c r="J11" s="86" t="n">
        <v>15.93</v>
      </c>
      <c r="K11" s="52" t="n">
        <v>-0.2</v>
      </c>
      <c r="L11" s="53" t="n">
        <v>0.336</v>
      </c>
      <c r="M11" s="148" t="str">
        <f aca="false">IF(ISBLANK(J11),"",IF(J11&gt;19.04,"",IF(J11&lt;=13.11,"TSM",IF(J11&lt;=14,"SM",IF(J11&lt;=15.04,"KSM",IF(J11&lt;=16.24,"I A",IF(J11&lt;=17.64,"II A",IF(J11&lt;=19.04,"III A"))))))))</f>
        <v>I A</v>
      </c>
      <c r="N11" s="49" t="s">
        <v>691</v>
      </c>
      <c r="O11" s="5" t="s">
        <v>692</v>
      </c>
      <c r="P11" s="5"/>
    </row>
    <row r="12" customFormat="false" ht="13.95" hidden="false" customHeight="true" outlineLevel="0" collapsed="false">
      <c r="A12" s="44" t="s">
        <v>272</v>
      </c>
      <c r="B12" s="45"/>
      <c r="C12" s="46" t="s">
        <v>268</v>
      </c>
      <c r="D12" s="47" t="s">
        <v>269</v>
      </c>
      <c r="E12" s="48" t="s">
        <v>270</v>
      </c>
      <c r="F12" s="49" t="s">
        <v>271</v>
      </c>
      <c r="G12" s="49" t="s">
        <v>38</v>
      </c>
      <c r="H12" s="49"/>
      <c r="I12" s="147" t="s">
        <v>272</v>
      </c>
      <c r="J12" s="86" t="n">
        <v>14.145</v>
      </c>
      <c r="K12" s="52" t="n">
        <v>-0.2</v>
      </c>
      <c r="L12" s="53" t="n">
        <v>0.111</v>
      </c>
      <c r="M12" s="148" t="str">
        <f aca="false">IF(ISBLANK(J12),"",IF(J12&gt;19.04,"",IF(J12&lt;=13.11,"TSM",IF(J12&lt;=14,"SM",IF(J12&lt;=15.04,"KSM",IF(J12&lt;=16.24,"I A",IF(J12&lt;=17.64,"II A",IF(J12&lt;=19.04,"III A"))))))))</f>
        <v>KSM</v>
      </c>
      <c r="N12" s="49" t="s">
        <v>273</v>
      </c>
      <c r="O12" s="5" t="s">
        <v>69</v>
      </c>
      <c r="P12" s="5"/>
    </row>
    <row r="13" customFormat="false" ht="13.95" hidden="false" customHeight="true" outlineLevel="0" collapsed="false">
      <c r="A13" s="44" t="s">
        <v>272</v>
      </c>
      <c r="B13" s="45"/>
      <c r="C13" s="46" t="s">
        <v>414</v>
      </c>
      <c r="D13" s="47" t="s">
        <v>693</v>
      </c>
      <c r="E13" s="48" t="s">
        <v>694</v>
      </c>
      <c r="F13" s="49" t="s">
        <v>271</v>
      </c>
      <c r="G13" s="49" t="s">
        <v>38</v>
      </c>
      <c r="H13" s="49" t="s">
        <v>281</v>
      </c>
      <c r="I13" s="147" t="s">
        <v>272</v>
      </c>
      <c r="J13" s="86" t="n">
        <v>14.37</v>
      </c>
      <c r="K13" s="52" t="n">
        <v>-0.2</v>
      </c>
      <c r="L13" s="53" t="s">
        <v>59</v>
      </c>
      <c r="M13" s="148" t="str">
        <f aca="false">IF(ISBLANK(J13),"",IF(J13&gt;19.04,"",IF(J13&lt;=13.11,"TSM",IF(J13&lt;=14,"SM",IF(J13&lt;=15.04,"KSM",IF(J13&lt;=16.24,"I A",IF(J13&lt;=17.64,"II A",IF(J13&lt;=19.04,"III A"))))))))</f>
        <v>KSM</v>
      </c>
      <c r="N13" s="49" t="s">
        <v>695</v>
      </c>
      <c r="O13" s="5" t="s">
        <v>696</v>
      </c>
      <c r="P13" s="5"/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U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6" activeCellId="0" sqref="F6"/>
    </sheetView>
  </sheetViews>
  <sheetFormatPr defaultRowHeight="13.2" zeroHeight="false" outlineLevelRow="0" outlineLevelCol="0"/>
  <cols>
    <col collapsed="false" customWidth="true" hidden="false" outlineLevel="0" max="1" min="1" style="1" width="5.55"/>
    <col collapsed="false" customWidth="true" hidden="true" outlineLevel="0" max="2" min="2" style="1" width="5.01"/>
    <col collapsed="false" customWidth="true" hidden="false" outlineLevel="0" max="3" min="3" style="2" width="9.44"/>
    <col collapsed="false" customWidth="true" hidden="false" outlineLevel="0" max="4" min="4" style="3" width="11.66"/>
    <col collapsed="false" customWidth="true" hidden="false" outlineLevel="0" max="5" min="5" style="4" width="10.11"/>
    <col collapsed="false" customWidth="true" hidden="false" outlineLevel="0" max="6" min="6" style="3" width="9.44"/>
    <col collapsed="false" customWidth="true" hidden="false" outlineLevel="0" max="7" min="7" style="3" width="12.66"/>
    <col collapsed="false" customWidth="true" hidden="false" outlineLevel="0" max="8" min="8" style="3" width="9.44"/>
    <col collapsed="false" customWidth="true" hidden="false" outlineLevel="0" max="9" min="9" style="5" width="5.44"/>
    <col collapsed="false" customWidth="true" hidden="false" outlineLevel="0" max="10" min="10" style="6" width="9.89"/>
    <col collapsed="false" customWidth="true" hidden="false" outlineLevel="0" max="11" min="11" style="6" width="3.99"/>
    <col collapsed="false" customWidth="true" hidden="false" outlineLevel="0" max="12" min="12" style="6" width="4.66"/>
    <col collapsed="false" customWidth="true" hidden="true" outlineLevel="0" max="13" min="13" style="6" width="8.11"/>
    <col collapsed="false" customWidth="true" hidden="true" outlineLevel="0" max="14" min="14" style="6" width="5.1"/>
    <col collapsed="false" customWidth="true" hidden="true" outlineLevel="0" max="15" min="15" style="6" width="4.66"/>
    <col collapsed="false" customWidth="true" hidden="false" outlineLevel="0" max="16" min="16" style="5" width="4.44"/>
    <col collapsed="false" customWidth="true" hidden="false" outlineLevel="0" max="17" min="17" style="3" width="21.56"/>
    <col collapsed="false" customWidth="true" hidden="false" outlineLevel="0" max="18" min="18" style="149" width="8.89"/>
    <col collapsed="false" customWidth="true" hidden="false" outlineLevel="0" max="19" min="19" style="3" width="6.01"/>
    <col collapsed="false" customWidth="true" hidden="false" outlineLevel="0" max="20" min="20" style="3" width="2"/>
    <col collapsed="false" customWidth="true" hidden="false" outlineLevel="0" max="21" min="21" style="99" width="8.89"/>
    <col collapsed="false" customWidth="true" hidden="false" outlineLevel="0" max="1025" min="22" style="3" width="8.89"/>
  </cols>
  <sheetData>
    <row r="1" s="11" customFormat="true" ht="18.75" hidden="false" customHeight="true" outlineLevel="0" collapsed="false">
      <c r="A1" s="8" t="s">
        <v>0</v>
      </c>
      <c r="B1" s="9"/>
      <c r="C1" s="10"/>
      <c r="E1" s="12"/>
      <c r="I1" s="5"/>
      <c r="J1" s="13"/>
      <c r="K1" s="13"/>
      <c r="L1" s="13"/>
      <c r="M1" s="13"/>
      <c r="N1" s="13"/>
      <c r="O1" s="13"/>
      <c r="P1" s="5"/>
      <c r="R1" s="149"/>
      <c r="U1" s="99"/>
    </row>
    <row r="2" s="17" customFormat="true" ht="15.75" hidden="false" customHeight="true" outlineLevel="0" collapsed="false">
      <c r="A2" s="14"/>
      <c r="B2" s="15"/>
      <c r="C2" s="16"/>
      <c r="E2" s="18"/>
      <c r="I2" s="19"/>
      <c r="J2" s="20"/>
      <c r="K2" s="20"/>
      <c r="L2" s="20"/>
      <c r="M2" s="20"/>
      <c r="N2" s="20"/>
      <c r="O2" s="20"/>
      <c r="P2" s="19"/>
      <c r="Q2" s="21" t="s">
        <v>1</v>
      </c>
      <c r="R2" s="115"/>
      <c r="U2" s="120"/>
    </row>
    <row r="3" customFormat="false" ht="15" hidden="false" customHeight="true" outlineLevel="0" collapsed="false">
      <c r="A3" s="23"/>
      <c r="B3" s="23"/>
      <c r="Q3" s="24" t="s">
        <v>2</v>
      </c>
    </row>
    <row r="4" customFormat="false" ht="15.75" hidden="false" customHeight="true" outlineLevel="0" collapsed="false">
      <c r="C4" s="25" t="s">
        <v>697</v>
      </c>
      <c r="E4" s="26"/>
      <c r="Q4" s="27"/>
      <c r="U4" s="120"/>
    </row>
    <row r="5" customFormat="false" ht="13.5" hidden="false" customHeight="true" outlineLevel="0" collapsed="false">
      <c r="D5" s="150" t="s">
        <v>698</v>
      </c>
    </row>
    <row r="6" customFormat="false" ht="13.8" hidden="false" customHeight="false" outlineLevel="0" collapsed="false">
      <c r="B6" s="28"/>
      <c r="C6" s="29"/>
      <c r="D6" s="30"/>
      <c r="E6" s="31"/>
      <c r="F6" s="32" t="s">
        <v>17</v>
      </c>
      <c r="G6" s="33"/>
      <c r="U6" s="120"/>
    </row>
    <row r="7" s="43" customFormat="true" ht="15" hidden="false" customHeight="true" outlineLevel="0" collapsed="false">
      <c r="A7" s="34" t="s">
        <v>142</v>
      </c>
      <c r="B7" s="35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9" t="s">
        <v>255</v>
      </c>
      <c r="K7" s="39" t="s">
        <v>15</v>
      </c>
      <c r="L7" s="39" t="s">
        <v>16</v>
      </c>
      <c r="M7" s="39" t="s">
        <v>255</v>
      </c>
      <c r="N7" s="39" t="s">
        <v>15</v>
      </c>
      <c r="O7" s="39" t="s">
        <v>16</v>
      </c>
      <c r="P7" s="40" t="s">
        <v>18</v>
      </c>
      <c r="Q7" s="41" t="s">
        <v>19</v>
      </c>
      <c r="R7" s="115"/>
      <c r="U7" s="99"/>
    </row>
    <row r="8" customFormat="false" ht="13.95" hidden="false" customHeight="true" outlineLevel="0" collapsed="false">
      <c r="A8" s="44" t="n">
        <v>1</v>
      </c>
      <c r="B8" s="45"/>
      <c r="C8" s="46" t="s">
        <v>155</v>
      </c>
      <c r="D8" s="47" t="s">
        <v>156</v>
      </c>
      <c r="E8" s="48" t="s">
        <v>157</v>
      </c>
      <c r="F8" s="49" t="s">
        <v>37</v>
      </c>
      <c r="G8" s="49" t="s">
        <v>38</v>
      </c>
      <c r="H8" s="49"/>
      <c r="I8" s="85" t="n">
        <v>18</v>
      </c>
      <c r="J8" s="51" t="n">
        <v>14.87</v>
      </c>
      <c r="K8" s="52" t="n">
        <v>-1.4</v>
      </c>
      <c r="L8" s="53" t="n">
        <v>0.146</v>
      </c>
      <c r="M8" s="89"/>
      <c r="N8" s="52"/>
      <c r="O8" s="53"/>
      <c r="P8" s="128" t="s">
        <v>403</v>
      </c>
      <c r="Q8" s="49" t="s">
        <v>158</v>
      </c>
      <c r="R8" s="151"/>
      <c r="U8" s="120"/>
    </row>
    <row r="9" customFormat="false" ht="13.95" hidden="false" customHeight="true" outlineLevel="0" collapsed="false">
      <c r="A9" s="44" t="n">
        <v>2</v>
      </c>
      <c r="B9" s="45"/>
      <c r="C9" s="46" t="s">
        <v>699</v>
      </c>
      <c r="D9" s="47" t="s">
        <v>700</v>
      </c>
      <c r="E9" s="48" t="s">
        <v>57</v>
      </c>
      <c r="F9" s="49" t="s">
        <v>37</v>
      </c>
      <c r="G9" s="49" t="s">
        <v>38</v>
      </c>
      <c r="H9" s="49"/>
      <c r="I9" s="85" t="n">
        <v>14</v>
      </c>
      <c r="J9" s="51" t="n">
        <v>15.85</v>
      </c>
      <c r="K9" s="52" t="n">
        <v>-1.4</v>
      </c>
      <c r="L9" s="53" t="n">
        <v>0.195</v>
      </c>
      <c r="M9" s="89"/>
      <c r="N9" s="52"/>
      <c r="O9" s="53"/>
      <c r="P9" s="128" t="s">
        <v>701</v>
      </c>
      <c r="Q9" s="49" t="s">
        <v>83</v>
      </c>
      <c r="R9" s="151"/>
      <c r="U9" s="120"/>
    </row>
    <row r="10" customFormat="false" ht="13.95" hidden="false" customHeight="true" outlineLevel="0" collapsed="false">
      <c r="A10" s="44" t="n">
        <v>3</v>
      </c>
      <c r="B10" s="45"/>
      <c r="C10" s="46" t="s">
        <v>344</v>
      </c>
      <c r="D10" s="47" t="s">
        <v>345</v>
      </c>
      <c r="E10" s="48" t="s">
        <v>346</v>
      </c>
      <c r="F10" s="49" t="s">
        <v>120</v>
      </c>
      <c r="G10" s="49" t="s">
        <v>218</v>
      </c>
      <c r="H10" s="49" t="s">
        <v>219</v>
      </c>
      <c r="I10" s="85" t="n">
        <v>11</v>
      </c>
      <c r="J10" s="51" t="n">
        <v>16.7</v>
      </c>
      <c r="K10" s="52" t="n">
        <v>-1.4</v>
      </c>
      <c r="L10" s="53" t="n">
        <v>0.19</v>
      </c>
      <c r="M10" s="89"/>
      <c r="N10" s="52"/>
      <c r="O10" s="53"/>
      <c r="P10" s="128" t="s">
        <v>701</v>
      </c>
      <c r="Q10" s="49" t="s">
        <v>220</v>
      </c>
      <c r="R10" s="151"/>
      <c r="U10" s="120"/>
    </row>
    <row r="11" customFormat="false" ht="13.95" hidden="false" customHeight="true" outlineLevel="0" collapsed="false">
      <c r="A11" s="44" t="n">
        <v>4</v>
      </c>
      <c r="B11" s="45"/>
      <c r="C11" s="46" t="s">
        <v>395</v>
      </c>
      <c r="D11" s="47" t="s">
        <v>702</v>
      </c>
      <c r="E11" s="48" t="s">
        <v>185</v>
      </c>
      <c r="F11" s="49" t="s">
        <v>120</v>
      </c>
      <c r="G11" s="49" t="s">
        <v>218</v>
      </c>
      <c r="H11" s="49" t="s">
        <v>219</v>
      </c>
      <c r="I11" s="85" t="n">
        <v>9</v>
      </c>
      <c r="J11" s="51" t="n">
        <v>16.95</v>
      </c>
      <c r="K11" s="52" t="n">
        <v>-1.4</v>
      </c>
      <c r="L11" s="53" t="n">
        <v>0.166</v>
      </c>
      <c r="M11" s="89"/>
      <c r="N11" s="52"/>
      <c r="O11" s="53"/>
      <c r="P11" s="128" t="s">
        <v>703</v>
      </c>
      <c r="Q11" s="49" t="s">
        <v>220</v>
      </c>
      <c r="R11" s="151"/>
      <c r="U11" s="120"/>
    </row>
    <row r="12" customFormat="false" ht="13.95" hidden="false" customHeight="true" outlineLevel="0" collapsed="false">
      <c r="A12" s="44" t="n">
        <v>5</v>
      </c>
      <c r="B12" s="45"/>
      <c r="C12" s="46" t="s">
        <v>227</v>
      </c>
      <c r="D12" s="47" t="s">
        <v>704</v>
      </c>
      <c r="E12" s="48" t="s">
        <v>705</v>
      </c>
      <c r="F12" s="49" t="s">
        <v>120</v>
      </c>
      <c r="G12" s="49" t="s">
        <v>218</v>
      </c>
      <c r="H12" s="49" t="s">
        <v>219</v>
      </c>
      <c r="I12" s="85" t="n">
        <v>8</v>
      </c>
      <c r="J12" s="51" t="n">
        <v>17.27</v>
      </c>
      <c r="K12" s="52" t="n">
        <v>-1.4</v>
      </c>
      <c r="L12" s="53" t="n">
        <v>0.266</v>
      </c>
      <c r="M12" s="89"/>
      <c r="N12" s="52"/>
      <c r="O12" s="53"/>
      <c r="P12" s="128" t="s">
        <v>703</v>
      </c>
      <c r="Q12" s="49" t="s">
        <v>220</v>
      </c>
      <c r="R12" s="151"/>
      <c r="U12" s="120"/>
    </row>
    <row r="13" customFormat="false" ht="13.95" hidden="false" customHeight="true" outlineLevel="0" collapsed="false">
      <c r="A13" s="44" t="n">
        <v>6</v>
      </c>
      <c r="B13" s="45"/>
      <c r="C13" s="46" t="s">
        <v>706</v>
      </c>
      <c r="D13" s="47" t="s">
        <v>707</v>
      </c>
      <c r="E13" s="48" t="s">
        <v>708</v>
      </c>
      <c r="F13" s="49" t="s">
        <v>614</v>
      </c>
      <c r="G13" s="49" t="s">
        <v>615</v>
      </c>
      <c r="H13" s="49" t="s">
        <v>616</v>
      </c>
      <c r="I13" s="85" t="n">
        <v>7</v>
      </c>
      <c r="J13" s="51" t="n">
        <v>17.41</v>
      </c>
      <c r="K13" s="52" t="n">
        <v>-1.4</v>
      </c>
      <c r="L13" s="53" t="n">
        <v>0.206</v>
      </c>
      <c r="M13" s="89"/>
      <c r="N13" s="52"/>
      <c r="O13" s="53"/>
      <c r="P13" s="128" t="s">
        <v>703</v>
      </c>
      <c r="Q13" s="49" t="s">
        <v>617</v>
      </c>
      <c r="R13" s="151"/>
      <c r="U13" s="120"/>
    </row>
    <row r="14" customFormat="false" ht="13.2" hidden="false" customHeight="false" outlineLevel="0" collapsed="false">
      <c r="D14" s="90" t="s">
        <v>709</v>
      </c>
      <c r="P14" s="152"/>
    </row>
    <row r="15" customFormat="false" ht="13.95" hidden="false" customHeight="true" outlineLevel="0" collapsed="false">
      <c r="A15" s="44" t="s">
        <v>326</v>
      </c>
      <c r="B15" s="45"/>
      <c r="C15" s="46" t="s">
        <v>188</v>
      </c>
      <c r="D15" s="47" t="s">
        <v>710</v>
      </c>
      <c r="E15" s="48" t="s">
        <v>711</v>
      </c>
      <c r="F15" s="49" t="s">
        <v>712</v>
      </c>
      <c r="G15" s="49" t="s">
        <v>89</v>
      </c>
      <c r="H15" s="49" t="s">
        <v>90</v>
      </c>
      <c r="I15" s="85" t="s">
        <v>272</v>
      </c>
      <c r="J15" s="51" t="n">
        <v>14.84</v>
      </c>
      <c r="K15" s="52" t="n">
        <v>-1.4</v>
      </c>
      <c r="L15" s="53" t="s">
        <v>59</v>
      </c>
      <c r="M15" s="89"/>
      <c r="N15" s="52"/>
      <c r="O15" s="53"/>
      <c r="P15" s="128" t="s">
        <v>325</v>
      </c>
      <c r="Q15" s="49" t="s">
        <v>91</v>
      </c>
      <c r="R15" s="151"/>
      <c r="U15" s="120"/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Q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N1" activeCellId="0" sqref="N1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true" outlineLevel="0" max="2" min="2" style="1" width="4.56"/>
    <col collapsed="false" customWidth="true" hidden="false" outlineLevel="0" max="3" min="3" style="2" width="9.44"/>
    <col collapsed="false" customWidth="true" hidden="false" outlineLevel="0" max="4" min="4" style="3" width="16.67"/>
    <col collapsed="false" customWidth="true" hidden="false" outlineLevel="0" max="5" min="5" style="4" width="9.33"/>
    <col collapsed="false" customWidth="true" hidden="false" outlineLevel="0" max="6" min="6" style="3" width="10.56"/>
    <col collapsed="false" customWidth="true" hidden="false" outlineLevel="0" max="7" min="7" style="3" width="9.66"/>
    <col collapsed="false" customWidth="true" hidden="false" outlineLevel="0" max="8" min="8" style="3" width="10.99"/>
    <col collapsed="false" customWidth="true" hidden="false" outlineLevel="0" max="9" min="9" style="5" width="8.56"/>
    <col collapsed="false" customWidth="true" hidden="false" outlineLevel="0" max="10" min="10" style="6" width="8.33"/>
    <col collapsed="false" customWidth="true" hidden="false" outlineLevel="0" max="11" min="11" style="6" width="4.66"/>
    <col collapsed="false" customWidth="true" hidden="false" outlineLevel="0" max="12" min="12" style="5" width="4.44"/>
    <col collapsed="false" customWidth="true" hidden="false" outlineLevel="0" max="13" min="13" style="3" width="20.89"/>
    <col collapsed="false" customWidth="true" hidden="true" outlineLevel="0" max="14" min="14" style="61" width="6.44"/>
    <col collapsed="false" customWidth="true" hidden="false" outlineLevel="0" max="15" min="15" style="101" width="6.44"/>
    <col collapsed="false" customWidth="true" hidden="false" outlineLevel="0" max="1025" min="16" style="3" width="9.11"/>
  </cols>
  <sheetData>
    <row r="1" s="11" customFormat="true" ht="18.75" hidden="false" customHeight="true" outlineLevel="0" collapsed="false">
      <c r="A1" s="91" t="s">
        <v>0</v>
      </c>
      <c r="B1" s="9"/>
      <c r="C1" s="10"/>
      <c r="E1" s="12"/>
      <c r="I1" s="5"/>
      <c r="J1" s="13"/>
      <c r="K1" s="13"/>
      <c r="L1" s="5"/>
      <c r="N1" s="61"/>
      <c r="O1" s="101"/>
    </row>
    <row r="2" s="17" customFormat="true" ht="12.75" hidden="false" customHeight="true" outlineLevel="0" collapsed="false">
      <c r="A2" s="14"/>
      <c r="B2" s="15"/>
      <c r="C2" s="16"/>
      <c r="E2" s="18"/>
      <c r="I2" s="19"/>
      <c r="J2" s="20"/>
      <c r="K2" s="20"/>
      <c r="L2" s="19"/>
      <c r="M2" s="21" t="s">
        <v>1</v>
      </c>
      <c r="N2" s="65"/>
      <c r="O2" s="102"/>
    </row>
    <row r="3" customFormat="false" ht="15" hidden="false" customHeight="true" outlineLevel="0" collapsed="false">
      <c r="A3" s="23"/>
      <c r="B3" s="23"/>
      <c r="M3" s="24" t="s">
        <v>253</v>
      </c>
    </row>
    <row r="4" customFormat="false" ht="15.75" hidden="false" customHeight="true" outlineLevel="0" collapsed="false">
      <c r="C4" s="25" t="s">
        <v>713</v>
      </c>
      <c r="E4" s="26"/>
      <c r="M4" s="27"/>
    </row>
    <row r="5" customFormat="false" ht="3.75" hidden="false" customHeight="true" outlineLevel="0" collapsed="false">
      <c r="I5" s="82"/>
    </row>
    <row r="6" customFormat="false" ht="13.8" hidden="false" customHeight="false" outlineLevel="0" collapsed="false">
      <c r="B6" s="28"/>
      <c r="C6" s="29"/>
      <c r="D6" s="30" t="n">
        <v>1</v>
      </c>
      <c r="E6" s="31" t="s">
        <v>4</v>
      </c>
      <c r="F6" s="32" t="n">
        <v>2</v>
      </c>
      <c r="G6" s="33"/>
    </row>
    <row r="7" s="43" customFormat="true" ht="14.25" hidden="false" customHeight="true" outlineLevel="0" collapsed="false">
      <c r="A7" s="34" t="s">
        <v>5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9" t="s">
        <v>255</v>
      </c>
      <c r="K7" s="39" t="s">
        <v>16</v>
      </c>
      <c r="L7" s="40" t="s">
        <v>18</v>
      </c>
      <c r="M7" s="41" t="s">
        <v>19</v>
      </c>
      <c r="N7" s="68"/>
      <c r="O7" s="104"/>
    </row>
    <row r="8" customFormat="false" ht="13.95" hidden="false" customHeight="true" outlineLevel="0" collapsed="false">
      <c r="A8" s="44" t="n">
        <v>1</v>
      </c>
      <c r="B8" s="45"/>
      <c r="C8" s="46"/>
      <c r="D8" s="47"/>
      <c r="E8" s="48"/>
      <c r="F8" s="49"/>
      <c r="G8" s="49"/>
      <c r="H8" s="49"/>
      <c r="I8" s="85"/>
      <c r="J8" s="153"/>
      <c r="K8" s="53"/>
      <c r="L8" s="154" t="str">
        <f aca="false">IF(ISBLANK(J8),"",IF(J8&gt;0.000950694444444444,"",IF(J8&lt;=0.000654513888888889,"TSM",IF(J8&lt;=0.000688657407407407,"SM",IF(J8&lt;=0.000730787037037037,"KSM",IF(J8&lt;=0.000788657407407407,"I A",IF(J8&lt;=0.000858101851851852,"II A",IF(J8&lt;=0.000950694444444444,"III A"))))))))</f>
        <v/>
      </c>
      <c r="M8" s="49"/>
      <c r="N8" s="75"/>
      <c r="O8" s="155"/>
      <c r="P8" s="5"/>
      <c r="Q8" s="5"/>
    </row>
    <row r="9" customFormat="false" ht="13.95" hidden="false" customHeight="true" outlineLevel="0" collapsed="false">
      <c r="A9" s="44" t="n">
        <v>2</v>
      </c>
      <c r="B9" s="45"/>
      <c r="C9" s="46" t="s">
        <v>714</v>
      </c>
      <c r="D9" s="47" t="s">
        <v>715</v>
      </c>
      <c r="E9" s="48" t="s">
        <v>716</v>
      </c>
      <c r="F9" s="49" t="s">
        <v>717</v>
      </c>
      <c r="G9" s="49" t="s">
        <v>718</v>
      </c>
      <c r="H9" s="49"/>
      <c r="I9" s="85"/>
      <c r="J9" s="153" t="n">
        <v>0.000822222222222222</v>
      </c>
      <c r="K9" s="53"/>
      <c r="L9" s="154" t="str">
        <f aca="false">IF(ISBLANK(J9),"",IF(J9&gt;0.000950694444444444,"",IF(J9&lt;=0.000654513888888889,"TSM",IF(J9&lt;=0.000688657407407407,"SM",IF(J9&lt;=0.000730787037037037,"KSM",IF(J9&lt;=0.000788657407407407,"I A",IF(J9&lt;=0.000858101851851852,"II A",IF(J9&lt;=0.000950694444444444,"III A"))))))))</f>
        <v>II A</v>
      </c>
      <c r="M9" s="49" t="s">
        <v>719</v>
      </c>
      <c r="N9" s="75" t="s">
        <v>720</v>
      </c>
      <c r="O9" s="155"/>
      <c r="P9" s="5"/>
      <c r="Q9" s="5"/>
    </row>
    <row r="10" customFormat="false" ht="13.95" hidden="false" customHeight="true" outlineLevel="0" collapsed="false">
      <c r="A10" s="44" t="n">
        <v>3</v>
      </c>
      <c r="B10" s="45"/>
      <c r="C10" s="46" t="s">
        <v>438</v>
      </c>
      <c r="D10" s="47" t="s">
        <v>439</v>
      </c>
      <c r="E10" s="48" t="s">
        <v>440</v>
      </c>
      <c r="F10" s="49" t="s">
        <v>45</v>
      </c>
      <c r="G10" s="49" t="s">
        <v>441</v>
      </c>
      <c r="H10" s="49"/>
      <c r="I10" s="85"/>
      <c r="J10" s="153" t="n">
        <v>0.000733333333333333</v>
      </c>
      <c r="K10" s="53"/>
      <c r="L10" s="154" t="str">
        <f aca="false">IF(ISBLANK(J10),"",IF(J10&gt;0.000950694444444444,"",IF(J10&lt;=0.000654513888888889,"TSM",IF(J10&lt;=0.000688657407407407,"SM",IF(J10&lt;=0.000730787037037037,"KSM",IF(J10&lt;=0.000788657407407407,"I A",IF(J10&lt;=0.000858101851851852,"II A",IF(J10&lt;=0.000950694444444444,"III A"))))))))</f>
        <v>I A</v>
      </c>
      <c r="M10" s="49" t="s">
        <v>442</v>
      </c>
      <c r="N10" s="75" t="s">
        <v>721</v>
      </c>
      <c r="O10" s="155"/>
      <c r="P10" s="5"/>
      <c r="Q10" s="5"/>
    </row>
    <row r="11" customFormat="false" ht="13.95" hidden="false" customHeight="true" outlineLevel="0" collapsed="false">
      <c r="A11" s="44" t="n">
        <v>4</v>
      </c>
      <c r="B11" s="45"/>
      <c r="C11" s="46" t="s">
        <v>85</v>
      </c>
      <c r="D11" s="47" t="s">
        <v>722</v>
      </c>
      <c r="E11" s="48" t="s">
        <v>723</v>
      </c>
      <c r="F11" s="49" t="s">
        <v>210</v>
      </c>
      <c r="G11" s="49" t="s">
        <v>211</v>
      </c>
      <c r="H11" s="49"/>
      <c r="I11" s="85"/>
      <c r="J11" s="153" t="n">
        <v>0.000766319444444444</v>
      </c>
      <c r="K11" s="53"/>
      <c r="L11" s="154" t="str">
        <f aca="false">IF(ISBLANK(J11),"",IF(J11&gt;0.000950694444444444,"",IF(J11&lt;=0.000654513888888889,"TSM",IF(J11&lt;=0.000688657407407407,"SM",IF(J11&lt;=0.000730787037037037,"KSM",IF(J11&lt;=0.000788657407407407,"I A",IF(J11&lt;=0.000858101851851852,"II A",IF(J11&lt;=0.000950694444444444,"III A"))))))))</f>
        <v>I A</v>
      </c>
      <c r="M11" s="49" t="s">
        <v>724</v>
      </c>
      <c r="N11" s="75" t="s">
        <v>725</v>
      </c>
      <c r="O11" s="155"/>
      <c r="P11" s="5"/>
      <c r="Q11" s="5"/>
    </row>
    <row r="12" customFormat="false" ht="13.95" hidden="false" customHeight="true" outlineLevel="0" collapsed="false">
      <c r="A12" s="44" t="n">
        <v>5</v>
      </c>
      <c r="B12" s="45"/>
      <c r="C12" s="46" t="s">
        <v>726</v>
      </c>
      <c r="D12" s="47" t="s">
        <v>727</v>
      </c>
      <c r="E12" s="48" t="s">
        <v>728</v>
      </c>
      <c r="F12" s="49" t="s">
        <v>717</v>
      </c>
      <c r="G12" s="49" t="s">
        <v>718</v>
      </c>
      <c r="H12" s="49"/>
      <c r="I12" s="85"/>
      <c r="J12" s="153" t="n">
        <v>0.000789814814814815</v>
      </c>
      <c r="K12" s="53"/>
      <c r="L12" s="154" t="str">
        <f aca="false">IF(ISBLANK(J12),"",IF(J12&gt;0.000950694444444444,"",IF(J12&lt;=0.000654513888888889,"TSM",IF(J12&lt;=0.000688657407407407,"SM",IF(J12&lt;=0.000730787037037037,"KSM",IF(J12&lt;=0.000788657407407407,"I A",IF(J12&lt;=0.000858101851851852,"II A",IF(J12&lt;=0.000950694444444444,"III A"))))))))</f>
        <v>II A</v>
      </c>
      <c r="M12" s="49" t="s">
        <v>719</v>
      </c>
      <c r="N12" s="75" t="s">
        <v>729</v>
      </c>
      <c r="O12" s="155"/>
      <c r="P12" s="5"/>
      <c r="Q12" s="5"/>
    </row>
    <row r="13" customFormat="false" ht="13.95" hidden="false" customHeight="true" outlineLevel="0" collapsed="false">
      <c r="A13" s="44" t="n">
        <v>6</v>
      </c>
      <c r="B13" s="45"/>
      <c r="C13" s="156" t="s">
        <v>321</v>
      </c>
      <c r="D13" s="157" t="s">
        <v>730</v>
      </c>
      <c r="E13" s="158" t="s">
        <v>731</v>
      </c>
      <c r="F13" s="159" t="s">
        <v>732</v>
      </c>
      <c r="G13" s="159" t="s">
        <v>89</v>
      </c>
      <c r="H13" s="159" t="s">
        <v>234</v>
      </c>
      <c r="I13" s="85"/>
      <c r="J13" s="153" t="n">
        <v>0.000845833333333333</v>
      </c>
      <c r="K13" s="53"/>
      <c r="L13" s="154" t="str">
        <f aca="false">IF(ISBLANK(J13),"",IF(J13&gt;0.000950694444444444,"",IF(J13&lt;=0.000654513888888889,"TSM",IF(J13&lt;=0.000688657407407407,"SM",IF(J13&lt;=0.000730787037037037,"KSM",IF(J13&lt;=0.000788657407407407,"I A",IF(J13&lt;=0.000858101851851852,"II A",IF(J13&lt;=0.000950694444444444,"III A"))))))))</f>
        <v>II A</v>
      </c>
      <c r="M13" s="159" t="s">
        <v>235</v>
      </c>
      <c r="N13" s="160"/>
      <c r="O13" s="155"/>
      <c r="P13" s="5"/>
      <c r="Q13" s="5"/>
    </row>
    <row r="14" customFormat="false" ht="3.75" hidden="false" customHeight="true" outlineLevel="0" collapsed="false">
      <c r="I14" s="82"/>
    </row>
    <row r="15" customFormat="false" ht="3.75" hidden="false" customHeight="true" outlineLevel="0" collapsed="false">
      <c r="I15" s="82"/>
    </row>
    <row r="16" customFormat="false" ht="13.8" hidden="false" customHeight="false" outlineLevel="0" collapsed="false">
      <c r="B16" s="28"/>
      <c r="C16" s="29"/>
      <c r="D16" s="30" t="n">
        <v>2</v>
      </c>
      <c r="E16" s="31" t="s">
        <v>4</v>
      </c>
      <c r="F16" s="32" t="n">
        <v>2</v>
      </c>
      <c r="G16" s="33"/>
    </row>
    <row r="17" s="43" customFormat="true" ht="14.25" hidden="false" customHeight="true" outlineLevel="0" collapsed="false">
      <c r="A17" s="34" t="s">
        <v>5</v>
      </c>
      <c r="B17" s="67" t="s">
        <v>6</v>
      </c>
      <c r="C17" s="36" t="s">
        <v>7</v>
      </c>
      <c r="D17" s="37" t="s">
        <v>8</v>
      </c>
      <c r="E17" s="38" t="s">
        <v>9</v>
      </c>
      <c r="F17" s="39" t="s">
        <v>10</v>
      </c>
      <c r="G17" s="39" t="s">
        <v>144</v>
      </c>
      <c r="H17" s="39" t="s">
        <v>12</v>
      </c>
      <c r="I17" s="38" t="s">
        <v>13</v>
      </c>
      <c r="J17" s="39" t="s">
        <v>255</v>
      </c>
      <c r="K17" s="39" t="s">
        <v>16</v>
      </c>
      <c r="L17" s="40" t="s">
        <v>18</v>
      </c>
      <c r="M17" s="41" t="s">
        <v>19</v>
      </c>
      <c r="N17" s="68"/>
      <c r="O17" s="104"/>
    </row>
    <row r="18" customFormat="false" ht="13.95" hidden="false" customHeight="true" outlineLevel="0" collapsed="false">
      <c r="A18" s="44" t="n">
        <v>1</v>
      </c>
      <c r="B18" s="45"/>
      <c r="C18" s="46"/>
      <c r="D18" s="47"/>
      <c r="E18" s="48"/>
      <c r="F18" s="49"/>
      <c r="G18" s="49"/>
      <c r="H18" s="49"/>
      <c r="I18" s="85"/>
      <c r="J18" s="153"/>
      <c r="K18" s="53"/>
      <c r="L18" s="154" t="str">
        <f aca="false">IF(ISBLANK(J18),"",IF(J18&gt;0.000950694444444444,"",IF(J18&lt;=0.000654513888888889,"TSM",IF(J18&lt;=0.000688657407407407,"SM",IF(J18&lt;=0.000730787037037037,"KSM",IF(J18&lt;=0.000788657407407407,"I A",IF(J18&lt;=0.000858101851851852,"II A",IF(J18&lt;=0.000950694444444444,"III A"))))))))</f>
        <v/>
      </c>
      <c r="M18" s="49"/>
      <c r="N18" s="75"/>
      <c r="O18" s="155"/>
      <c r="P18" s="5"/>
      <c r="Q18" s="5"/>
    </row>
    <row r="19" customFormat="false" ht="13.95" hidden="false" customHeight="true" outlineLevel="0" collapsed="false">
      <c r="A19" s="44" t="n">
        <v>2</v>
      </c>
      <c r="B19" s="45"/>
      <c r="C19" s="46"/>
      <c r="D19" s="47"/>
      <c r="E19" s="48"/>
      <c r="F19" s="49"/>
      <c r="G19" s="49"/>
      <c r="H19" s="49"/>
      <c r="I19" s="85"/>
      <c r="J19" s="153"/>
      <c r="K19" s="53"/>
      <c r="L19" s="154"/>
      <c r="M19" s="49"/>
      <c r="N19" s="75"/>
      <c r="O19" s="155"/>
      <c r="P19" s="5"/>
      <c r="Q19" s="5"/>
    </row>
    <row r="20" customFormat="false" ht="13.95" hidden="false" customHeight="true" outlineLevel="0" collapsed="false">
      <c r="A20" s="44" t="n">
        <v>3</v>
      </c>
      <c r="B20" s="45"/>
      <c r="C20" s="46" t="s">
        <v>27</v>
      </c>
      <c r="D20" s="47" t="s">
        <v>733</v>
      </c>
      <c r="E20" s="48" t="s">
        <v>734</v>
      </c>
      <c r="F20" s="49" t="s">
        <v>735</v>
      </c>
      <c r="G20" s="49"/>
      <c r="H20" s="49" t="s">
        <v>636</v>
      </c>
      <c r="I20" s="85" t="s">
        <v>272</v>
      </c>
      <c r="J20" s="153" t="n">
        <v>0.000684375</v>
      </c>
      <c r="K20" s="53"/>
      <c r="L20" s="154"/>
      <c r="M20" s="49" t="s">
        <v>736</v>
      </c>
      <c r="N20" s="75" t="s">
        <v>737</v>
      </c>
      <c r="O20" s="155"/>
      <c r="P20" s="5"/>
      <c r="Q20" s="5"/>
    </row>
    <row r="21" customFormat="false" ht="13.95" hidden="false" customHeight="true" outlineLevel="0" collapsed="false">
      <c r="A21" s="44" t="n">
        <v>4</v>
      </c>
      <c r="B21" s="45"/>
      <c r="C21" s="46" t="s">
        <v>34</v>
      </c>
      <c r="D21" s="47" t="s">
        <v>405</v>
      </c>
      <c r="E21" s="48" t="s">
        <v>406</v>
      </c>
      <c r="F21" s="49" t="s">
        <v>407</v>
      </c>
      <c r="G21" s="49" t="s">
        <v>211</v>
      </c>
      <c r="H21" s="49" t="s">
        <v>408</v>
      </c>
      <c r="I21" s="85" t="s">
        <v>272</v>
      </c>
      <c r="J21" s="153" t="n">
        <v>0.000736921296296296</v>
      </c>
      <c r="K21" s="53"/>
      <c r="L21" s="154"/>
      <c r="M21" s="49" t="s">
        <v>409</v>
      </c>
      <c r="N21" s="75" t="s">
        <v>738</v>
      </c>
      <c r="O21" s="155"/>
      <c r="P21" s="5"/>
      <c r="Q21" s="5"/>
    </row>
    <row r="22" customFormat="false" ht="13.95" hidden="false" customHeight="true" outlineLevel="0" collapsed="false">
      <c r="A22" s="44" t="n">
        <v>5</v>
      </c>
      <c r="B22" s="45"/>
      <c r="C22" s="46"/>
      <c r="D22" s="47"/>
      <c r="E22" s="48"/>
      <c r="F22" s="49"/>
      <c r="G22" s="49"/>
      <c r="H22" s="49"/>
      <c r="I22" s="85"/>
      <c r="J22" s="153"/>
      <c r="K22" s="53"/>
      <c r="L22" s="154"/>
      <c r="M22" s="49"/>
      <c r="N22" s="75"/>
      <c r="O22" s="155"/>
      <c r="P22" s="5"/>
      <c r="Q22" s="5"/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Q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V23" activeCellId="0" sqref="V23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true" outlineLevel="0" max="2" min="2" style="1" width="4.56"/>
    <col collapsed="false" customWidth="true" hidden="false" outlineLevel="0" max="3" min="3" style="2" width="9.44"/>
    <col collapsed="false" customWidth="true" hidden="false" outlineLevel="0" max="4" min="4" style="3" width="16.67"/>
    <col collapsed="false" customWidth="true" hidden="false" outlineLevel="0" max="5" min="5" style="4" width="9.33"/>
    <col collapsed="false" customWidth="true" hidden="false" outlineLevel="0" max="6" min="6" style="3" width="10.56"/>
    <col collapsed="false" customWidth="true" hidden="false" outlineLevel="0" max="7" min="7" style="3" width="9.66"/>
    <col collapsed="false" customWidth="true" hidden="false" outlineLevel="0" max="8" min="8" style="3" width="10.99"/>
    <col collapsed="false" customWidth="true" hidden="false" outlineLevel="0" max="9" min="9" style="5" width="8.56"/>
    <col collapsed="false" customWidth="true" hidden="false" outlineLevel="0" max="10" min="10" style="6" width="8.33"/>
    <col collapsed="false" customWidth="true" hidden="true" outlineLevel="0" max="11" min="11" style="6" width="4.66"/>
    <col collapsed="false" customWidth="true" hidden="false" outlineLevel="0" max="12" min="12" style="5" width="4.44"/>
    <col collapsed="false" customWidth="true" hidden="false" outlineLevel="0" max="13" min="13" style="3" width="20.89"/>
    <col collapsed="false" customWidth="true" hidden="true" outlineLevel="0" max="14" min="14" style="61" width="6.44"/>
    <col collapsed="false" customWidth="true" hidden="false" outlineLevel="0" max="15" min="15" style="101" width="6.44"/>
    <col collapsed="false" customWidth="true" hidden="false" outlineLevel="0" max="1025" min="16" style="3" width="9.11"/>
  </cols>
  <sheetData>
    <row r="1" s="11" customFormat="true" ht="18.75" hidden="false" customHeight="true" outlineLevel="0" collapsed="false">
      <c r="A1" s="91" t="s">
        <v>0</v>
      </c>
      <c r="B1" s="9"/>
      <c r="C1" s="10"/>
      <c r="E1" s="12"/>
      <c r="I1" s="5"/>
      <c r="J1" s="13"/>
      <c r="K1" s="13"/>
      <c r="L1" s="5"/>
      <c r="N1" s="61"/>
      <c r="O1" s="101"/>
    </row>
    <row r="2" s="17" customFormat="true" ht="12.75" hidden="false" customHeight="true" outlineLevel="0" collapsed="false">
      <c r="A2" s="14"/>
      <c r="B2" s="15"/>
      <c r="C2" s="16"/>
      <c r="E2" s="18"/>
      <c r="I2" s="19"/>
      <c r="J2" s="20"/>
      <c r="K2" s="20"/>
      <c r="L2" s="19"/>
      <c r="M2" s="21" t="s">
        <v>1</v>
      </c>
      <c r="N2" s="65"/>
      <c r="O2" s="102"/>
    </row>
    <row r="3" customFormat="false" ht="15" hidden="false" customHeight="true" outlineLevel="0" collapsed="false">
      <c r="A3" s="23"/>
      <c r="B3" s="23"/>
      <c r="M3" s="24" t="s">
        <v>253</v>
      </c>
    </row>
    <row r="4" customFormat="false" ht="15.75" hidden="false" customHeight="true" outlineLevel="0" collapsed="false">
      <c r="C4" s="25" t="s">
        <v>713</v>
      </c>
      <c r="E4" s="26"/>
      <c r="M4" s="27"/>
    </row>
    <row r="5" customFormat="false" ht="3.75" hidden="false" customHeight="true" outlineLevel="0" collapsed="false">
      <c r="I5" s="82"/>
    </row>
    <row r="6" customFormat="false" ht="13.8" hidden="false" customHeight="false" outlineLevel="0" collapsed="false">
      <c r="B6" s="28"/>
      <c r="C6" s="29"/>
      <c r="D6" s="30"/>
      <c r="E6" s="31"/>
      <c r="F6" s="32"/>
      <c r="G6" s="33"/>
    </row>
    <row r="7" s="43" customFormat="true" ht="14.25" hidden="false" customHeight="true" outlineLevel="0" collapsed="false">
      <c r="A7" s="34" t="s">
        <v>142</v>
      </c>
      <c r="B7" s="67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9" t="s">
        <v>255</v>
      </c>
      <c r="K7" s="39" t="s">
        <v>16</v>
      </c>
      <c r="L7" s="40" t="s">
        <v>18</v>
      </c>
      <c r="M7" s="41" t="s">
        <v>19</v>
      </c>
      <c r="N7" s="68"/>
      <c r="O7" s="104"/>
    </row>
    <row r="8" customFormat="false" ht="13.95" hidden="false" customHeight="true" outlineLevel="0" collapsed="false">
      <c r="A8" s="44" t="n">
        <v>1</v>
      </c>
      <c r="B8" s="45"/>
      <c r="C8" s="46" t="s">
        <v>438</v>
      </c>
      <c r="D8" s="47" t="s">
        <v>439</v>
      </c>
      <c r="E8" s="48" t="s">
        <v>440</v>
      </c>
      <c r="F8" s="49" t="s">
        <v>45</v>
      </c>
      <c r="G8" s="49" t="s">
        <v>441</v>
      </c>
      <c r="H8" s="49"/>
      <c r="I8" s="85" t="n">
        <v>18</v>
      </c>
      <c r="J8" s="153" t="n">
        <v>0.000733333333333333</v>
      </c>
      <c r="K8" s="53"/>
      <c r="L8" s="154" t="str">
        <f aca="false">IF(ISBLANK(J8),"",IF(J8&gt;0.000950694444444444,"",IF(J8&lt;=0.000654513888888889,"TSM",IF(J8&lt;=0.000688657407407407,"SM",IF(J8&lt;=0.000730787037037037,"KSM",IF(J8&lt;=0.000788657407407407,"I A",IF(J8&lt;=0.000858101851851852,"II A",IF(J8&lt;=0.000950694444444444,"III A"))))))))</f>
        <v>I A</v>
      </c>
      <c r="M8" s="49" t="s">
        <v>442</v>
      </c>
      <c r="N8" s="75" t="s">
        <v>721</v>
      </c>
      <c r="O8" s="155"/>
      <c r="P8" s="5"/>
      <c r="Q8" s="5"/>
    </row>
    <row r="9" customFormat="false" ht="13.95" hidden="false" customHeight="true" outlineLevel="0" collapsed="false">
      <c r="A9" s="44" t="n">
        <v>2</v>
      </c>
      <c r="B9" s="45"/>
      <c r="C9" s="46" t="s">
        <v>85</v>
      </c>
      <c r="D9" s="47" t="s">
        <v>722</v>
      </c>
      <c r="E9" s="48" t="s">
        <v>723</v>
      </c>
      <c r="F9" s="49" t="s">
        <v>210</v>
      </c>
      <c r="G9" s="49" t="s">
        <v>211</v>
      </c>
      <c r="H9" s="49"/>
      <c r="I9" s="85" t="n">
        <v>14</v>
      </c>
      <c r="J9" s="153" t="n">
        <v>0.000766319444444444</v>
      </c>
      <c r="K9" s="53"/>
      <c r="L9" s="154" t="str">
        <f aca="false">IF(ISBLANK(J9),"",IF(J9&gt;0.000950694444444444,"",IF(J9&lt;=0.000654513888888889,"TSM",IF(J9&lt;=0.000688657407407407,"SM",IF(J9&lt;=0.000730787037037037,"KSM",IF(J9&lt;=0.000788657407407407,"I A",IF(J9&lt;=0.000858101851851852,"II A",IF(J9&lt;=0.000950694444444444,"III A"))))))))</f>
        <v>I A</v>
      </c>
      <c r="M9" s="49" t="s">
        <v>724</v>
      </c>
      <c r="N9" s="75" t="s">
        <v>725</v>
      </c>
      <c r="O9" s="155"/>
      <c r="P9" s="5"/>
      <c r="Q9" s="5"/>
    </row>
    <row r="10" customFormat="false" ht="13.95" hidden="false" customHeight="true" outlineLevel="0" collapsed="false">
      <c r="A10" s="44" t="n">
        <v>3</v>
      </c>
      <c r="B10" s="45"/>
      <c r="C10" s="46" t="s">
        <v>726</v>
      </c>
      <c r="D10" s="47" t="s">
        <v>727</v>
      </c>
      <c r="E10" s="48" t="s">
        <v>728</v>
      </c>
      <c r="F10" s="49" t="s">
        <v>717</v>
      </c>
      <c r="G10" s="49" t="s">
        <v>718</v>
      </c>
      <c r="H10" s="49"/>
      <c r="I10" s="85" t="n">
        <v>11</v>
      </c>
      <c r="J10" s="153" t="n">
        <v>0.000789814814814815</v>
      </c>
      <c r="K10" s="53"/>
      <c r="L10" s="154" t="str">
        <f aca="false">IF(ISBLANK(J10),"",IF(J10&gt;0.000950694444444444,"",IF(J10&lt;=0.000654513888888889,"TSM",IF(J10&lt;=0.000688657407407407,"SM",IF(J10&lt;=0.000730787037037037,"KSM",IF(J10&lt;=0.000788657407407407,"I A",IF(J10&lt;=0.000858101851851852,"II A",IF(J10&lt;=0.000950694444444444,"III A"))))))))</f>
        <v>II A</v>
      </c>
      <c r="M10" s="49" t="s">
        <v>719</v>
      </c>
      <c r="N10" s="75" t="s">
        <v>729</v>
      </c>
      <c r="O10" s="155"/>
      <c r="P10" s="5"/>
      <c r="Q10" s="5"/>
    </row>
    <row r="11" customFormat="false" ht="13.95" hidden="false" customHeight="true" outlineLevel="0" collapsed="false">
      <c r="A11" s="44" t="n">
        <v>4</v>
      </c>
      <c r="B11" s="45"/>
      <c r="C11" s="46" t="s">
        <v>714</v>
      </c>
      <c r="D11" s="47" t="s">
        <v>715</v>
      </c>
      <c r="E11" s="48" t="s">
        <v>716</v>
      </c>
      <c r="F11" s="49" t="s">
        <v>717</v>
      </c>
      <c r="G11" s="49" t="s">
        <v>718</v>
      </c>
      <c r="H11" s="49"/>
      <c r="I11" s="85" t="n">
        <v>9</v>
      </c>
      <c r="J11" s="153" t="n">
        <v>0.000822222222222222</v>
      </c>
      <c r="K11" s="53"/>
      <c r="L11" s="154" t="str">
        <f aca="false">IF(ISBLANK(J11),"",IF(J11&gt;0.000950694444444444,"",IF(J11&lt;=0.000654513888888889,"TSM",IF(J11&lt;=0.000688657407407407,"SM",IF(J11&lt;=0.000730787037037037,"KSM",IF(J11&lt;=0.000788657407407407,"I A",IF(J11&lt;=0.000858101851851852,"II A",IF(J11&lt;=0.000950694444444444,"III A"))))))))</f>
        <v>II A</v>
      </c>
      <c r="M11" s="49" t="s">
        <v>719</v>
      </c>
      <c r="N11" s="75" t="s">
        <v>720</v>
      </c>
      <c r="O11" s="155"/>
      <c r="P11" s="5"/>
      <c r="Q11" s="5"/>
    </row>
    <row r="12" customFormat="false" ht="13.95" hidden="false" customHeight="true" outlineLevel="0" collapsed="false">
      <c r="A12" s="44" t="n">
        <v>5</v>
      </c>
      <c r="B12" s="45"/>
      <c r="C12" s="156" t="s">
        <v>321</v>
      </c>
      <c r="D12" s="157" t="s">
        <v>730</v>
      </c>
      <c r="E12" s="158" t="s">
        <v>731</v>
      </c>
      <c r="F12" s="159" t="s">
        <v>732</v>
      </c>
      <c r="G12" s="159" t="s">
        <v>89</v>
      </c>
      <c r="H12" s="159" t="s">
        <v>234</v>
      </c>
      <c r="I12" s="85" t="n">
        <v>8</v>
      </c>
      <c r="J12" s="153" t="n">
        <v>0.000845833333333333</v>
      </c>
      <c r="K12" s="53"/>
      <c r="L12" s="154" t="str">
        <f aca="false">IF(ISBLANK(J12),"",IF(J12&gt;0.000950694444444444,"",IF(J12&lt;=0.000654513888888889,"TSM",IF(J12&lt;=0.000688657407407407,"SM",IF(J12&lt;=0.000730787037037037,"KSM",IF(J12&lt;=0.000788657407407407,"I A",IF(J12&lt;=0.000858101851851852,"II A",IF(J12&lt;=0.000950694444444444,"III A"))))))))</f>
        <v>II A</v>
      </c>
      <c r="M12" s="159" t="s">
        <v>235</v>
      </c>
      <c r="N12" s="160"/>
      <c r="O12" s="155"/>
      <c r="P12" s="5"/>
      <c r="Q12" s="5"/>
    </row>
    <row r="13" customFormat="false" ht="13.95" hidden="false" customHeight="true" outlineLevel="0" collapsed="false">
      <c r="A13" s="44" t="s">
        <v>326</v>
      </c>
      <c r="B13" s="45"/>
      <c r="C13" s="46" t="s">
        <v>27</v>
      </c>
      <c r="D13" s="47" t="s">
        <v>733</v>
      </c>
      <c r="E13" s="48" t="s">
        <v>734</v>
      </c>
      <c r="F13" s="49" t="s">
        <v>735</v>
      </c>
      <c r="G13" s="49"/>
      <c r="H13" s="49" t="s">
        <v>636</v>
      </c>
      <c r="I13" s="85" t="s">
        <v>272</v>
      </c>
      <c r="J13" s="153" t="n">
        <v>0.000684375</v>
      </c>
      <c r="K13" s="53"/>
      <c r="L13" s="154" t="str">
        <f aca="false">IF(ISBLANK(J13),"",IF(J13&gt;0.000950694444444444,"",IF(J13&lt;=0.000654513888888889,"TSM",IF(J13&lt;=0.000688657407407407,"SM",IF(J13&lt;=0.000730787037037037,"KSM",IF(J13&lt;=0.000788657407407407,"I A",IF(J13&lt;=0.000858101851851852,"II A",IF(J13&lt;=0.000950694444444444,"III A"))))))))</f>
        <v>SM</v>
      </c>
      <c r="M13" s="49" t="s">
        <v>736</v>
      </c>
      <c r="N13" s="75" t="s">
        <v>737</v>
      </c>
      <c r="O13" s="155"/>
      <c r="P13" s="5"/>
      <c r="Q13" s="5"/>
    </row>
    <row r="14" customFormat="false" ht="13.95" hidden="false" customHeight="true" outlineLevel="0" collapsed="false">
      <c r="A14" s="44" t="s">
        <v>326</v>
      </c>
      <c r="B14" s="45"/>
      <c r="C14" s="46" t="s">
        <v>34</v>
      </c>
      <c r="D14" s="47" t="s">
        <v>405</v>
      </c>
      <c r="E14" s="48" t="s">
        <v>406</v>
      </c>
      <c r="F14" s="49" t="s">
        <v>407</v>
      </c>
      <c r="G14" s="49" t="s">
        <v>211</v>
      </c>
      <c r="H14" s="49" t="s">
        <v>408</v>
      </c>
      <c r="I14" s="85" t="s">
        <v>272</v>
      </c>
      <c r="J14" s="153" t="n">
        <v>0.000736921296296296</v>
      </c>
      <c r="K14" s="53"/>
      <c r="L14" s="154" t="str">
        <f aca="false">IF(ISBLANK(J14),"",IF(J14&gt;0.000950694444444444,"",IF(J14&lt;=0.000654513888888889,"TSM",IF(J14&lt;=0.000688657407407407,"SM",IF(J14&lt;=0.000730787037037037,"KSM",IF(J14&lt;=0.000788657407407407,"I A",IF(J14&lt;=0.000858101851851852,"II A",IF(J14&lt;=0.000950694444444444,"III A"))))))))</f>
        <v>I A</v>
      </c>
      <c r="M14" s="49" t="s">
        <v>409</v>
      </c>
      <c r="N14" s="75" t="s">
        <v>738</v>
      </c>
      <c r="O14" s="155"/>
      <c r="P14" s="5"/>
      <c r="Q14" s="5"/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O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S21" activeCellId="0" sqref="S21"/>
    </sheetView>
  </sheetViews>
  <sheetFormatPr defaultRowHeight="13.2" zeroHeight="false" outlineLevelRow="0" outlineLevelCol="0"/>
  <cols>
    <col collapsed="false" customWidth="true" hidden="false" outlineLevel="0" max="1" min="1" style="1" width="5.1"/>
    <col collapsed="false" customWidth="true" hidden="true" outlineLevel="0" max="2" min="2" style="1" width="4.66"/>
    <col collapsed="false" customWidth="true" hidden="false" outlineLevel="0" max="3" min="3" style="2" width="9.44"/>
    <col collapsed="false" customWidth="true" hidden="false" outlineLevel="0" max="4" min="4" style="3" width="14.34"/>
    <col collapsed="false" customWidth="true" hidden="false" outlineLevel="0" max="5" min="5" style="4" width="9.33"/>
    <col collapsed="false" customWidth="true" hidden="false" outlineLevel="0" max="6" min="6" style="3" width="8.56"/>
    <col collapsed="false" customWidth="true" hidden="false" outlineLevel="0" max="7" min="7" style="3" width="12.44"/>
    <col collapsed="false" customWidth="true" hidden="false" outlineLevel="0" max="8" min="8" style="3" width="8.44"/>
    <col collapsed="false" customWidth="true" hidden="false" outlineLevel="0" max="9" min="9" style="5" width="8.67"/>
    <col collapsed="false" customWidth="true" hidden="false" outlineLevel="0" max="10" min="10" style="6" width="8.67"/>
    <col collapsed="false" customWidth="true" hidden="true" outlineLevel="0" max="11" min="11" style="6" width="4.66"/>
    <col collapsed="false" customWidth="true" hidden="false" outlineLevel="0" max="12" min="12" style="5" width="4.44"/>
    <col collapsed="false" customWidth="true" hidden="false" outlineLevel="0" max="13" min="13" style="3" width="19.99"/>
    <col collapsed="false" customWidth="true" hidden="true" outlineLevel="0" max="14" min="14" style="90" width="5.33"/>
    <col collapsed="false" customWidth="true" hidden="false" outlineLevel="0" max="15" min="15" style="3" width="7.34"/>
    <col collapsed="false" customWidth="true" hidden="false" outlineLevel="0" max="1025" min="16" style="3" width="9.11"/>
  </cols>
  <sheetData>
    <row r="1" s="11" customFormat="true" ht="18.75" hidden="false" customHeight="true" outlineLevel="0" collapsed="false">
      <c r="A1" s="8" t="s">
        <v>0</v>
      </c>
      <c r="B1" s="9"/>
      <c r="C1" s="10"/>
      <c r="E1" s="12"/>
      <c r="I1" s="5"/>
      <c r="J1" s="13"/>
      <c r="K1" s="13"/>
      <c r="L1" s="5"/>
      <c r="N1" s="92"/>
    </row>
    <row r="2" s="17" customFormat="true" ht="15.75" hidden="false" customHeight="true" outlineLevel="0" collapsed="false">
      <c r="A2" s="14"/>
      <c r="B2" s="15"/>
      <c r="C2" s="16"/>
      <c r="E2" s="18"/>
      <c r="I2" s="19"/>
      <c r="J2" s="20"/>
      <c r="K2" s="20"/>
      <c r="L2" s="19"/>
      <c r="M2" s="21" t="s">
        <v>1</v>
      </c>
      <c r="N2" s="94"/>
    </row>
    <row r="3" customFormat="false" ht="15" hidden="false" customHeight="true" outlineLevel="0" collapsed="false">
      <c r="A3" s="23"/>
      <c r="B3" s="23"/>
      <c r="M3" s="24" t="s">
        <v>253</v>
      </c>
    </row>
    <row r="4" customFormat="false" ht="15.75" hidden="false" customHeight="true" outlineLevel="0" collapsed="false">
      <c r="C4" s="25" t="s">
        <v>739</v>
      </c>
      <c r="E4" s="26"/>
      <c r="M4" s="27"/>
    </row>
    <row r="5" customFormat="false" ht="3.75" hidden="false" customHeight="true" outlineLevel="0" collapsed="false">
      <c r="I5" s="125"/>
    </row>
    <row r="6" customFormat="false" ht="13.8" hidden="false" customHeight="false" outlineLevel="0" collapsed="false">
      <c r="B6" s="28"/>
      <c r="C6" s="29"/>
      <c r="D6" s="30"/>
      <c r="E6" s="31"/>
      <c r="F6" s="32"/>
      <c r="G6" s="33"/>
    </row>
    <row r="7" s="43" customFormat="true" ht="15" hidden="false" customHeight="true" outlineLevel="0" collapsed="false">
      <c r="A7" s="34" t="s">
        <v>142</v>
      </c>
      <c r="B7" s="38" t="s">
        <v>6</v>
      </c>
      <c r="C7" s="36" t="s">
        <v>7</v>
      </c>
      <c r="D7" s="37" t="s">
        <v>8</v>
      </c>
      <c r="E7" s="38" t="s">
        <v>9</v>
      </c>
      <c r="F7" s="39" t="s">
        <v>10</v>
      </c>
      <c r="G7" s="39" t="s">
        <v>144</v>
      </c>
      <c r="H7" s="39" t="s">
        <v>12</v>
      </c>
      <c r="I7" s="38" t="s">
        <v>13</v>
      </c>
      <c r="J7" s="39" t="s">
        <v>255</v>
      </c>
      <c r="K7" s="39" t="s">
        <v>16</v>
      </c>
      <c r="L7" s="40" t="s">
        <v>18</v>
      </c>
      <c r="M7" s="41" t="s">
        <v>19</v>
      </c>
      <c r="N7" s="161"/>
    </row>
    <row r="8" customFormat="false" ht="13.95" hidden="false" customHeight="true" outlineLevel="0" collapsed="false">
      <c r="A8" s="44" t="n">
        <v>1</v>
      </c>
      <c r="B8" s="45"/>
      <c r="C8" s="46" t="s">
        <v>207</v>
      </c>
      <c r="D8" s="47" t="s">
        <v>487</v>
      </c>
      <c r="E8" s="48" t="s">
        <v>488</v>
      </c>
      <c r="F8" s="49" t="s">
        <v>37</v>
      </c>
      <c r="G8" s="49" t="s">
        <v>38</v>
      </c>
      <c r="H8" s="49"/>
      <c r="I8" s="162" t="n">
        <v>18</v>
      </c>
      <c r="J8" s="163" t="n">
        <v>0.000666550925925926</v>
      </c>
      <c r="K8" s="53"/>
      <c r="L8" s="55" t="str">
        <f aca="false">IF(ISBLANK(J8),"",IF(J8&gt;0.000821759259259259,"",IF(J8&lt;=0.000576388888888889,"TSM",IF(J8&lt;=0.000606481481481481,"SM",IF(J8&lt;=0.000638888888888889,"KSM",IF(J8&lt;=0.00068287037037037,"I A",IF(J8&lt;=0.000752314814814815,"II A",IF(J8&lt;=0.000821759259259259,"III A"))))))))</f>
        <v>I A</v>
      </c>
      <c r="M8" s="49" t="s">
        <v>153</v>
      </c>
      <c r="N8" s="5" t="s">
        <v>740</v>
      </c>
      <c r="O8" s="5"/>
    </row>
    <row r="9" customFormat="false" ht="13.95" hidden="false" customHeight="true" outlineLevel="0" collapsed="false">
      <c r="A9" s="44" t="n">
        <v>2</v>
      </c>
      <c r="B9" s="45"/>
      <c r="C9" s="46" t="s">
        <v>370</v>
      </c>
      <c r="D9" s="47" t="s">
        <v>464</v>
      </c>
      <c r="E9" s="48" t="s">
        <v>465</v>
      </c>
      <c r="F9" s="49" t="s">
        <v>152</v>
      </c>
      <c r="G9" s="49" t="s">
        <v>38</v>
      </c>
      <c r="H9" s="49" t="s">
        <v>39</v>
      </c>
      <c r="I9" s="162" t="n">
        <v>14</v>
      </c>
      <c r="J9" s="163" t="n">
        <v>0.000691203703703704</v>
      </c>
      <c r="K9" s="53"/>
      <c r="L9" s="55" t="str">
        <f aca="false">IF(ISBLANK(J9),"",IF(J9&gt;0.000821759259259259,"",IF(J9&lt;=0.000576388888888889,"TSM",IF(J9&lt;=0.000606481481481481,"SM",IF(J9&lt;=0.000638888888888889,"KSM",IF(J9&lt;=0.00068287037037037,"I A",IF(J9&lt;=0.000752314814814815,"II A",IF(J9&lt;=0.000821759259259259,"III A"))))))))</f>
        <v>II A</v>
      </c>
      <c r="M9" s="49" t="s">
        <v>462</v>
      </c>
      <c r="N9" s="5" t="s">
        <v>741</v>
      </c>
      <c r="O9" s="5"/>
    </row>
    <row r="10" customFormat="false" ht="13.95" hidden="false" customHeight="true" outlineLevel="0" collapsed="false">
      <c r="A10" s="44" t="n">
        <v>3</v>
      </c>
      <c r="B10" s="45"/>
      <c r="C10" s="46" t="s">
        <v>478</v>
      </c>
      <c r="D10" s="47" t="s">
        <v>479</v>
      </c>
      <c r="E10" s="48" t="s">
        <v>480</v>
      </c>
      <c r="F10" s="49" t="s">
        <v>37</v>
      </c>
      <c r="G10" s="49" t="s">
        <v>38</v>
      </c>
      <c r="H10" s="49" t="s">
        <v>39</v>
      </c>
      <c r="I10" s="162" t="n">
        <v>11</v>
      </c>
      <c r="J10" s="153" t="n">
        <v>0.000695949074074074</v>
      </c>
      <c r="K10" s="53"/>
      <c r="L10" s="55" t="str">
        <f aca="false">IF(ISBLANK(J10),"",IF(J10&gt;0.000821759259259259,"",IF(J10&lt;=0.000576388888888889,"TSM",IF(J10&lt;=0.000606481481481481,"SM",IF(J10&lt;=0.000638888888888889,"KSM",IF(J10&lt;=0.00068287037037037,"I A",IF(J10&lt;=0.000752314814814815,"II A",IF(J10&lt;=0.000821759259259259,"III A"))))))))</f>
        <v>II A</v>
      </c>
      <c r="M10" s="49" t="s">
        <v>462</v>
      </c>
      <c r="N10" s="5" t="s">
        <v>742</v>
      </c>
      <c r="O10" s="5"/>
    </row>
    <row r="11" customFormat="false" ht="13.95" hidden="false" customHeight="true" outlineLevel="0" collapsed="false">
      <c r="A11" s="44" t="n">
        <v>4</v>
      </c>
      <c r="B11" s="45"/>
      <c r="C11" s="46" t="s">
        <v>706</v>
      </c>
      <c r="D11" s="47" t="s">
        <v>707</v>
      </c>
      <c r="E11" s="48" t="s">
        <v>708</v>
      </c>
      <c r="F11" s="49" t="s">
        <v>614</v>
      </c>
      <c r="G11" s="49" t="s">
        <v>615</v>
      </c>
      <c r="H11" s="49" t="s">
        <v>616</v>
      </c>
      <c r="I11" s="162" t="n">
        <v>9</v>
      </c>
      <c r="J11" s="153" t="n">
        <v>0.000766319444444444</v>
      </c>
      <c r="K11" s="53"/>
      <c r="L11" s="55" t="str">
        <f aca="false">IF(ISBLANK(J11),"",IF(J11&gt;0.000821759259259259,"",IF(J11&lt;=0.000576388888888889,"TSM",IF(J11&lt;=0.000606481481481481,"SM",IF(J11&lt;=0.000638888888888889,"KSM",IF(J11&lt;=0.00068287037037037,"I A",IF(J11&lt;=0.000752314814814815,"II A",IF(J11&lt;=0.000821759259259259,"III A"))))))))</f>
        <v>III A</v>
      </c>
      <c r="M11" s="49" t="s">
        <v>617</v>
      </c>
      <c r="N11" s="5" t="s">
        <v>69</v>
      </c>
      <c r="O11" s="57"/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X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P23" activeCellId="0" sqref="P23"/>
    </sheetView>
  </sheetViews>
  <sheetFormatPr defaultRowHeight="13.2" zeroHeight="false" outlineLevelRow="0" outlineLevelCol="0"/>
  <cols>
    <col collapsed="false" customWidth="true" hidden="false" outlineLevel="0" max="1" min="1" style="164" width="4.33"/>
    <col collapsed="false" customWidth="true" hidden="true" outlineLevel="0" max="2" min="2" style="164" width="4.66"/>
    <col collapsed="false" customWidth="true" hidden="false" outlineLevel="0" max="3" min="3" style="165" width="9"/>
    <col collapsed="false" customWidth="false" hidden="false" outlineLevel="0" max="4" min="4" style="165" width="11.45"/>
    <col collapsed="false" customWidth="true" hidden="false" outlineLevel="0" max="5" min="5" style="165" width="8.78"/>
    <col collapsed="false" customWidth="true" hidden="false" outlineLevel="0" max="6" min="6" style="165" width="9.44"/>
    <col collapsed="false" customWidth="true" hidden="false" outlineLevel="0" max="7" min="7" style="165" width="6.44"/>
    <col collapsed="false" customWidth="true" hidden="false" outlineLevel="0" max="8" min="8" style="165" width="8.44"/>
    <col collapsed="false" customWidth="true" hidden="false" outlineLevel="0" max="9" min="9" style="165" width="5.1"/>
    <col collapsed="false" customWidth="true" hidden="false" outlineLevel="0" max="17" min="10" style="164" width="4.33"/>
    <col collapsed="false" customWidth="true" hidden="true" outlineLevel="0" max="20" min="18" style="164" width="4.33"/>
    <col collapsed="false" customWidth="true" hidden="false" outlineLevel="0" max="21" min="21" style="165" width="4.78"/>
    <col collapsed="false" customWidth="true" hidden="false" outlineLevel="0" max="22" min="22" style="165" width="4.44"/>
    <col collapsed="false" customWidth="true" hidden="false" outlineLevel="0" max="23" min="23" style="166" width="15"/>
    <col collapsed="false" customWidth="true" hidden="false" outlineLevel="0" max="24" min="24" style="144" width="2.99"/>
    <col collapsed="false" customWidth="true" hidden="false" outlineLevel="0" max="1025" min="25" style="165" width="9.11"/>
  </cols>
  <sheetData>
    <row r="1" s="168" customFormat="true" ht="21" hidden="false" customHeight="false" outlineLevel="0" collapsed="false">
      <c r="A1" s="8" t="s">
        <v>0</v>
      </c>
      <c r="B1" s="167"/>
      <c r="E1" s="169"/>
      <c r="F1" s="169"/>
      <c r="G1" s="169"/>
      <c r="H1" s="169"/>
      <c r="W1" s="143"/>
      <c r="X1" s="144"/>
    </row>
    <row r="2" s="168" customFormat="true" ht="17.4" hidden="false" customHeight="false" outlineLevel="0" collapsed="false">
      <c r="A2" s="135"/>
      <c r="B2" s="170"/>
      <c r="E2" s="169"/>
      <c r="F2" s="169"/>
      <c r="G2" s="169"/>
      <c r="H2" s="169"/>
      <c r="W2" s="21" t="s">
        <v>1</v>
      </c>
      <c r="X2" s="171"/>
    </row>
    <row r="3" s="168" customFormat="true" ht="15" hidden="false" customHeight="true" outlineLevel="0" collapsed="false">
      <c r="A3" s="172"/>
      <c r="B3" s="172"/>
      <c r="E3" s="169"/>
      <c r="F3" s="169"/>
      <c r="G3" s="169"/>
      <c r="H3" s="169"/>
      <c r="W3" s="24" t="s">
        <v>2</v>
      </c>
      <c r="X3" s="144"/>
    </row>
    <row r="4" customFormat="false" ht="17.4" hidden="false" customHeight="false" outlineLevel="0" collapsed="false">
      <c r="C4" s="173" t="s">
        <v>743</v>
      </c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  <c r="W4" s="175"/>
    </row>
    <row r="5" customFormat="false" ht="3.45" hidden="false" customHeight="true" outlineLevel="0" collapsed="false">
      <c r="C5" s="173"/>
      <c r="J5" s="174"/>
      <c r="K5" s="174"/>
      <c r="L5" s="174"/>
      <c r="M5" s="174"/>
      <c r="N5" s="174"/>
      <c r="O5" s="174"/>
      <c r="P5" s="174"/>
      <c r="Q5" s="174"/>
      <c r="R5" s="174"/>
      <c r="S5" s="174"/>
      <c r="T5" s="174"/>
      <c r="W5" s="175"/>
    </row>
    <row r="6" s="178" customFormat="true" ht="10.2" hidden="false" customHeight="false" outlineLevel="0" collapsed="false">
      <c r="A6" s="176"/>
      <c r="B6" s="176"/>
      <c r="C6" s="177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X6" s="144"/>
    </row>
    <row r="7" s="186" customFormat="true" ht="16.5" hidden="false" customHeight="true" outlineLevel="0" collapsed="false">
      <c r="A7" s="179" t="s">
        <v>142</v>
      </c>
      <c r="B7" s="180" t="s">
        <v>6</v>
      </c>
      <c r="C7" s="181" t="s">
        <v>7</v>
      </c>
      <c r="D7" s="182" t="s">
        <v>8</v>
      </c>
      <c r="E7" s="183" t="s">
        <v>9</v>
      </c>
      <c r="F7" s="183" t="s">
        <v>10</v>
      </c>
      <c r="G7" s="183" t="s">
        <v>144</v>
      </c>
      <c r="H7" s="183" t="s">
        <v>12</v>
      </c>
      <c r="I7" s="183" t="s">
        <v>13</v>
      </c>
      <c r="J7" s="184" t="n">
        <v>1.5</v>
      </c>
      <c r="K7" s="184" t="n">
        <v>1.55</v>
      </c>
      <c r="L7" s="184" t="n">
        <v>1.6</v>
      </c>
      <c r="M7" s="184" t="n">
        <v>1.65</v>
      </c>
      <c r="N7" s="184" t="n">
        <v>1.7</v>
      </c>
      <c r="O7" s="184" t="n">
        <v>1.75</v>
      </c>
      <c r="P7" s="184" t="n">
        <v>1.78</v>
      </c>
      <c r="Q7" s="184" t="n">
        <v>1.83</v>
      </c>
      <c r="R7" s="184"/>
      <c r="S7" s="184"/>
      <c r="T7" s="184"/>
      <c r="U7" s="183" t="s">
        <v>744</v>
      </c>
      <c r="V7" s="183" t="s">
        <v>18</v>
      </c>
      <c r="W7" s="185" t="s">
        <v>19</v>
      </c>
      <c r="X7" s="144"/>
    </row>
    <row r="8" customFormat="false" ht="18" hidden="false" customHeight="true" outlineLevel="0" collapsed="false">
      <c r="A8" s="187" t="n">
        <v>1</v>
      </c>
      <c r="B8" s="188"/>
      <c r="C8" s="189" t="s">
        <v>745</v>
      </c>
      <c r="D8" s="190" t="s">
        <v>746</v>
      </c>
      <c r="E8" s="191" t="s">
        <v>747</v>
      </c>
      <c r="F8" s="192" t="s">
        <v>210</v>
      </c>
      <c r="G8" s="192" t="s">
        <v>211</v>
      </c>
      <c r="H8" s="192" t="s">
        <v>748</v>
      </c>
      <c r="I8" s="193" t="n">
        <v>18</v>
      </c>
      <c r="J8" s="194"/>
      <c r="K8" s="194" t="s">
        <v>749</v>
      </c>
      <c r="L8" s="194" t="s">
        <v>749</v>
      </c>
      <c r="M8" s="194" t="s">
        <v>749</v>
      </c>
      <c r="N8" s="194" t="s">
        <v>750</v>
      </c>
      <c r="O8" s="194" t="s">
        <v>751</v>
      </c>
      <c r="P8" s="194" t="s">
        <v>752</v>
      </c>
      <c r="Q8" s="194"/>
      <c r="R8" s="194"/>
      <c r="S8" s="194"/>
      <c r="T8" s="194"/>
      <c r="U8" s="195" t="n">
        <v>1.75</v>
      </c>
      <c r="V8" s="194" t="str">
        <f aca="false">IF(ISBLANK(U8),"",IF(U8&lt;1.39,"",IF(U8&gt;=1.91,"TSM",IF(U8&gt;=1.83,"SM",IF(U8&gt;=1.75,"KSM",IF(U8&gt;=1.65,"I A",IF(U8&gt;=1.5,"II A",IF(U8&gt;=1.39,"III A"))))))))</f>
        <v>KSM</v>
      </c>
      <c r="W8" s="196" t="s">
        <v>753</v>
      </c>
      <c r="X8" s="171"/>
    </row>
    <row r="9" customFormat="false" ht="18" hidden="false" customHeight="true" outlineLevel="0" collapsed="false">
      <c r="A9" s="187" t="n">
        <v>2</v>
      </c>
      <c r="B9" s="188"/>
      <c r="C9" s="189" t="s">
        <v>678</v>
      </c>
      <c r="D9" s="190" t="s">
        <v>679</v>
      </c>
      <c r="E9" s="191" t="s">
        <v>680</v>
      </c>
      <c r="F9" s="192" t="s">
        <v>45</v>
      </c>
      <c r="G9" s="192" t="s">
        <v>24</v>
      </c>
      <c r="H9" s="192"/>
      <c r="I9" s="193" t="n">
        <v>12.5</v>
      </c>
      <c r="J9" s="194"/>
      <c r="K9" s="194" t="s">
        <v>749</v>
      </c>
      <c r="L9" s="194" t="s">
        <v>749</v>
      </c>
      <c r="M9" s="194" t="s">
        <v>749</v>
      </c>
      <c r="N9" s="194" t="s">
        <v>754</v>
      </c>
      <c r="O9" s="194"/>
      <c r="P9" s="194"/>
      <c r="Q9" s="194"/>
      <c r="R9" s="194"/>
      <c r="S9" s="194"/>
      <c r="T9" s="194"/>
      <c r="U9" s="195" t="n">
        <v>1.65</v>
      </c>
      <c r="V9" s="194" t="str">
        <f aca="false">IF(ISBLANK(U9),"",IF(U9&lt;1.39,"",IF(U9&gt;=1.91,"TSM",IF(U9&gt;=1.83,"SM",IF(U9&gt;=1.75,"KSM",IF(U9&gt;=1.65,"I A",IF(U9&gt;=1.5,"II A",IF(U9&gt;=1.39,"III A"))))))))</f>
        <v>I A</v>
      </c>
      <c r="W9" s="196" t="s">
        <v>334</v>
      </c>
      <c r="X9" s="171"/>
    </row>
    <row r="10" customFormat="false" ht="18" hidden="false" customHeight="true" outlineLevel="0" collapsed="false">
      <c r="A10" s="187" t="n">
        <v>2</v>
      </c>
      <c r="B10" s="188"/>
      <c r="C10" s="189" t="s">
        <v>755</v>
      </c>
      <c r="D10" s="190" t="s">
        <v>756</v>
      </c>
      <c r="E10" s="191" t="s">
        <v>757</v>
      </c>
      <c r="F10" s="192" t="s">
        <v>45</v>
      </c>
      <c r="G10" s="192" t="s">
        <v>24</v>
      </c>
      <c r="H10" s="192"/>
      <c r="I10" s="193" t="n">
        <v>12.5</v>
      </c>
      <c r="J10" s="194" t="s">
        <v>749</v>
      </c>
      <c r="K10" s="194" t="s">
        <v>749</v>
      </c>
      <c r="L10" s="194" t="s">
        <v>749</v>
      </c>
      <c r="M10" s="194" t="s">
        <v>749</v>
      </c>
      <c r="N10" s="194" t="s">
        <v>754</v>
      </c>
      <c r="O10" s="194"/>
      <c r="P10" s="194"/>
      <c r="Q10" s="194"/>
      <c r="R10" s="194"/>
      <c r="S10" s="194"/>
      <c r="T10" s="194"/>
      <c r="U10" s="195" t="n">
        <v>1.65</v>
      </c>
      <c r="V10" s="194" t="str">
        <f aca="false">IF(ISBLANK(U10),"",IF(U10&lt;1.39,"",IF(U10&gt;=1.91,"TSM",IF(U10&gt;=1.83,"SM",IF(U10&gt;=1.75,"KSM",IF(U10&gt;=1.65,"I A",IF(U10&gt;=1.5,"II A",IF(U10&gt;=1.39,"III A"))))))))</f>
        <v>I A</v>
      </c>
      <c r="W10" s="196" t="s">
        <v>334</v>
      </c>
      <c r="X10" s="171"/>
    </row>
    <row r="11" customFormat="false" ht="18" hidden="false" customHeight="true" outlineLevel="0" collapsed="false">
      <c r="A11" s="187" t="n">
        <v>4</v>
      </c>
      <c r="B11" s="188"/>
      <c r="C11" s="189" t="s">
        <v>758</v>
      </c>
      <c r="D11" s="190" t="s">
        <v>759</v>
      </c>
      <c r="E11" s="191" t="s">
        <v>497</v>
      </c>
      <c r="F11" s="192" t="s">
        <v>152</v>
      </c>
      <c r="G11" s="192" t="s">
        <v>38</v>
      </c>
      <c r="H11" s="192"/>
      <c r="I11" s="193" t="n">
        <v>9</v>
      </c>
      <c r="J11" s="194" t="s">
        <v>749</v>
      </c>
      <c r="K11" s="194" t="s">
        <v>749</v>
      </c>
      <c r="L11" s="194" t="s">
        <v>749</v>
      </c>
      <c r="M11" s="194" t="s">
        <v>754</v>
      </c>
      <c r="N11" s="194"/>
      <c r="O11" s="194"/>
      <c r="P11" s="194"/>
      <c r="Q11" s="194"/>
      <c r="R11" s="194"/>
      <c r="S11" s="194"/>
      <c r="T11" s="194"/>
      <c r="U11" s="195" t="n">
        <v>1.6</v>
      </c>
      <c r="V11" s="194" t="str">
        <f aca="false">IF(ISBLANK(U11),"",IF(U11&lt;1.39,"",IF(U11&gt;=1.91,"TSM",IF(U11&gt;=1.83,"SM",IF(U11&gt;=1.75,"KSM",IF(U11&gt;=1.65,"I A",IF(U11&gt;=1.5,"II A",IF(U11&gt;=1.39,"III A"))))))))</f>
        <v>II A</v>
      </c>
      <c r="W11" s="196" t="s">
        <v>760</v>
      </c>
      <c r="X11" s="171"/>
    </row>
    <row r="12" customFormat="false" ht="18" hidden="false" customHeight="true" outlineLevel="0" collapsed="false">
      <c r="A12" s="187" t="n">
        <v>5</v>
      </c>
      <c r="B12" s="188"/>
      <c r="C12" s="189" t="s">
        <v>761</v>
      </c>
      <c r="D12" s="190" t="s">
        <v>762</v>
      </c>
      <c r="E12" s="191" t="s">
        <v>763</v>
      </c>
      <c r="F12" s="192" t="s">
        <v>30</v>
      </c>
      <c r="G12" s="192" t="s">
        <v>31</v>
      </c>
      <c r="H12" s="192"/>
      <c r="I12" s="193" t="n">
        <v>8</v>
      </c>
      <c r="J12" s="194"/>
      <c r="K12" s="194" t="s">
        <v>749</v>
      </c>
      <c r="L12" s="194" t="s">
        <v>751</v>
      </c>
      <c r="M12" s="194" t="s">
        <v>754</v>
      </c>
      <c r="N12" s="194"/>
      <c r="O12" s="194"/>
      <c r="P12" s="194"/>
      <c r="Q12" s="194"/>
      <c r="R12" s="194"/>
      <c r="S12" s="194"/>
      <c r="T12" s="194"/>
      <c r="U12" s="195" t="n">
        <v>1.6</v>
      </c>
      <c r="V12" s="194" t="str">
        <f aca="false">IF(ISBLANK(U12),"",IF(U12&lt;1.39,"",IF(U12&gt;=1.91,"TSM",IF(U12&gt;=1.83,"SM",IF(U12&gt;=1.75,"KSM",IF(U12&gt;=1.65,"I A",IF(U12&gt;=1.5,"II A",IF(U12&gt;=1.39,"III A"))))))))</f>
        <v>II A</v>
      </c>
      <c r="W12" s="196" t="s">
        <v>764</v>
      </c>
      <c r="X12" s="171"/>
    </row>
    <row r="13" customFormat="false" ht="18" hidden="false" customHeight="true" outlineLevel="0" collapsed="false">
      <c r="A13" s="187" t="n">
        <v>6</v>
      </c>
      <c r="B13" s="188"/>
      <c r="C13" s="189" t="s">
        <v>765</v>
      </c>
      <c r="D13" s="190" t="s">
        <v>766</v>
      </c>
      <c r="E13" s="191" t="s">
        <v>767</v>
      </c>
      <c r="F13" s="192" t="s">
        <v>152</v>
      </c>
      <c r="G13" s="192" t="s">
        <v>38</v>
      </c>
      <c r="H13" s="192"/>
      <c r="I13" s="193" t="n">
        <v>7</v>
      </c>
      <c r="J13" s="194" t="s">
        <v>749</v>
      </c>
      <c r="K13" s="194" t="s">
        <v>749</v>
      </c>
      <c r="L13" s="194" t="s">
        <v>754</v>
      </c>
      <c r="M13" s="194"/>
      <c r="N13" s="194"/>
      <c r="O13" s="194"/>
      <c r="P13" s="194"/>
      <c r="Q13" s="194"/>
      <c r="R13" s="194"/>
      <c r="S13" s="194"/>
      <c r="T13" s="194"/>
      <c r="U13" s="195" t="n">
        <v>1.55</v>
      </c>
      <c r="V13" s="194" t="str">
        <f aca="false">IF(ISBLANK(U13),"",IF(U13&lt;1.39,"",IF(U13&gt;=1.91,"TSM",IF(U13&gt;=1.83,"SM",IF(U13&gt;=1.75,"KSM",IF(U13&gt;=1.65,"I A",IF(U13&gt;=1.5,"II A",IF(U13&gt;=1.39,"III A"))))))))</f>
        <v>II A</v>
      </c>
      <c r="W13" s="196" t="s">
        <v>273</v>
      </c>
      <c r="X13" s="171"/>
    </row>
    <row r="14" customFormat="false" ht="18" hidden="false" customHeight="true" outlineLevel="0" collapsed="false">
      <c r="A14" s="187"/>
      <c r="B14" s="188"/>
      <c r="C14" s="189" t="s">
        <v>768</v>
      </c>
      <c r="D14" s="190" t="s">
        <v>769</v>
      </c>
      <c r="E14" s="191" t="s">
        <v>770</v>
      </c>
      <c r="F14" s="192" t="s">
        <v>152</v>
      </c>
      <c r="G14" s="192" t="s">
        <v>38</v>
      </c>
      <c r="H14" s="192"/>
      <c r="I14" s="193"/>
      <c r="J14" s="194" t="s">
        <v>754</v>
      </c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5" t="s">
        <v>771</v>
      </c>
      <c r="V14" s="194"/>
      <c r="W14" s="196" t="s">
        <v>772</v>
      </c>
      <c r="X14" s="171"/>
    </row>
    <row r="15" customFormat="false" ht="18" hidden="false" customHeight="true" outlineLevel="0" collapsed="false">
      <c r="A15" s="197" t="s">
        <v>272</v>
      </c>
      <c r="B15" s="188"/>
      <c r="C15" s="189" t="s">
        <v>62</v>
      </c>
      <c r="D15" s="190" t="s">
        <v>773</v>
      </c>
      <c r="E15" s="191" t="s">
        <v>774</v>
      </c>
      <c r="F15" s="192" t="s">
        <v>712</v>
      </c>
      <c r="G15" s="192" t="s">
        <v>89</v>
      </c>
      <c r="H15" s="192" t="s">
        <v>90</v>
      </c>
      <c r="I15" s="193" t="s">
        <v>272</v>
      </c>
      <c r="J15" s="194"/>
      <c r="K15" s="194"/>
      <c r="L15" s="194"/>
      <c r="M15" s="194"/>
      <c r="N15" s="194" t="s">
        <v>749</v>
      </c>
      <c r="O15" s="194" t="s">
        <v>749</v>
      </c>
      <c r="P15" s="194" t="s">
        <v>749</v>
      </c>
      <c r="Q15" s="194" t="s">
        <v>754</v>
      </c>
      <c r="R15" s="194"/>
      <c r="S15" s="194"/>
      <c r="T15" s="194"/>
      <c r="U15" s="195" t="n">
        <v>1.78</v>
      </c>
      <c r="V15" s="194" t="str">
        <f aca="false">IF(ISBLANK(U15),"",IF(U15&lt;1.39,"",IF(U15&gt;=1.91,"TSM",IF(U15&gt;=1.83,"SM",IF(U15&gt;=1.75,"KSM",IF(U15&gt;=1.65,"I A",IF(U15&gt;=1.5,"II A",IF(U15&gt;=1.39,"III A"))))))))</f>
        <v>KSM</v>
      </c>
      <c r="W15" s="196" t="s">
        <v>91</v>
      </c>
      <c r="X15" s="171"/>
    </row>
  </sheetData>
  <printOptions headings="false" gridLines="false" gridLinesSet="true" horizontalCentered="true" verticalCentered="false"/>
  <pageMargins left="0.157638888888889" right="0.157638888888889" top="0.7875" bottom="0.59027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X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9" activeCellId="0" sqref="I19"/>
    </sheetView>
  </sheetViews>
  <sheetFormatPr defaultRowHeight="13.2" zeroHeight="false" outlineLevelRow="0" outlineLevelCol="0"/>
  <cols>
    <col collapsed="false" customWidth="true" hidden="false" outlineLevel="0" max="1" min="1" style="164" width="5.1"/>
    <col collapsed="false" customWidth="true" hidden="true" outlineLevel="0" max="2" min="2" style="164" width="3.78"/>
    <col collapsed="false" customWidth="true" hidden="false" outlineLevel="0" max="3" min="3" style="165" width="9.66"/>
    <col collapsed="false" customWidth="true" hidden="false" outlineLevel="0" max="4" min="4" style="165" width="11.99"/>
    <col collapsed="false" customWidth="true" hidden="false" outlineLevel="0" max="5" min="5" style="165" width="9.33"/>
    <col collapsed="false" customWidth="true" hidden="false" outlineLevel="0" max="6" min="6" style="165" width="7.22"/>
    <col collapsed="false" customWidth="true" hidden="false" outlineLevel="0" max="7" min="7" style="165" width="9.44"/>
    <col collapsed="false" customWidth="true" hidden="false" outlineLevel="0" max="8" min="8" style="165" width="8.78"/>
    <col collapsed="false" customWidth="true" hidden="false" outlineLevel="0" max="9" min="9" style="165" width="5.33"/>
    <col collapsed="false" customWidth="true" hidden="false" outlineLevel="0" max="20" min="10" style="164" width="4.66"/>
    <col collapsed="false" customWidth="true" hidden="false" outlineLevel="0" max="21" min="21" style="165" width="4.78"/>
    <col collapsed="false" customWidth="true" hidden="false" outlineLevel="0" max="22" min="22" style="165" width="4.44"/>
    <col collapsed="false" customWidth="true" hidden="false" outlineLevel="0" max="23" min="23" style="166" width="16.11"/>
    <col collapsed="false" customWidth="true" hidden="false" outlineLevel="0" max="24" min="24" style="144" width="2.99"/>
    <col collapsed="false" customWidth="true" hidden="false" outlineLevel="0" max="1025" min="25" style="165" width="9.11"/>
  </cols>
  <sheetData>
    <row r="1" s="168" customFormat="true" ht="21" hidden="false" customHeight="false" outlineLevel="0" collapsed="false">
      <c r="A1" s="8" t="s">
        <v>0</v>
      </c>
      <c r="B1" s="167"/>
      <c r="E1" s="169"/>
      <c r="F1" s="169"/>
      <c r="G1" s="169"/>
      <c r="H1" s="169"/>
      <c r="W1" s="11"/>
      <c r="X1" s="144"/>
    </row>
    <row r="2" s="168" customFormat="true" ht="14.25" hidden="false" customHeight="true" outlineLevel="0" collapsed="false">
      <c r="A2" s="135"/>
      <c r="B2" s="170"/>
      <c r="E2" s="169"/>
      <c r="F2" s="169"/>
      <c r="G2" s="169"/>
      <c r="H2" s="169"/>
      <c r="W2" s="21" t="s">
        <v>1</v>
      </c>
      <c r="X2" s="171"/>
    </row>
    <row r="3" s="168" customFormat="true" ht="15" hidden="false" customHeight="true" outlineLevel="0" collapsed="false">
      <c r="A3" s="172"/>
      <c r="B3" s="172"/>
      <c r="E3" s="169"/>
      <c r="F3" s="169"/>
      <c r="G3" s="169"/>
      <c r="H3" s="169"/>
      <c r="W3" s="24" t="s">
        <v>2</v>
      </c>
      <c r="X3" s="144"/>
    </row>
    <row r="4" customFormat="false" ht="17.4" hidden="false" customHeight="false" outlineLevel="0" collapsed="false">
      <c r="C4" s="173" t="s">
        <v>775</v>
      </c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  <c r="W4" s="175"/>
    </row>
    <row r="5" customFormat="false" ht="4.95" hidden="false" customHeight="true" outlineLevel="0" collapsed="false">
      <c r="C5" s="173"/>
      <c r="J5" s="174"/>
      <c r="K5" s="174"/>
      <c r="L5" s="174"/>
      <c r="M5" s="174"/>
      <c r="N5" s="174"/>
      <c r="O5" s="174"/>
      <c r="P5" s="174"/>
      <c r="Q5" s="174"/>
      <c r="R5" s="174"/>
      <c r="S5" s="174"/>
      <c r="T5" s="174"/>
      <c r="W5" s="175"/>
    </row>
    <row r="6" s="178" customFormat="true" ht="10.2" hidden="false" customHeight="false" outlineLevel="0" collapsed="false">
      <c r="A6" s="176"/>
      <c r="B6" s="176"/>
      <c r="C6" s="177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X6" s="144"/>
    </row>
    <row r="7" s="186" customFormat="true" ht="15.75" hidden="false" customHeight="true" outlineLevel="0" collapsed="false">
      <c r="A7" s="179" t="s">
        <v>142</v>
      </c>
      <c r="B7" s="180" t="s">
        <v>6</v>
      </c>
      <c r="C7" s="181" t="s">
        <v>7</v>
      </c>
      <c r="D7" s="182" t="s">
        <v>8</v>
      </c>
      <c r="E7" s="183" t="s">
        <v>9</v>
      </c>
      <c r="F7" s="183" t="s">
        <v>10</v>
      </c>
      <c r="G7" s="183" t="s">
        <v>144</v>
      </c>
      <c r="H7" s="183" t="s">
        <v>12</v>
      </c>
      <c r="I7" s="183" t="s">
        <v>13</v>
      </c>
      <c r="J7" s="184" t="n">
        <v>1.7</v>
      </c>
      <c r="K7" s="184" t="n">
        <v>1.75</v>
      </c>
      <c r="L7" s="184" t="n">
        <v>1.8</v>
      </c>
      <c r="M7" s="184" t="n">
        <v>1.85</v>
      </c>
      <c r="N7" s="184" t="n">
        <v>1.9</v>
      </c>
      <c r="O7" s="184" t="n">
        <v>1.95</v>
      </c>
      <c r="P7" s="184" t="n">
        <v>2</v>
      </c>
      <c r="Q7" s="184" t="n">
        <v>2.05</v>
      </c>
      <c r="R7" s="198" t="s">
        <v>776</v>
      </c>
      <c r="S7" s="198" t="s">
        <v>777</v>
      </c>
      <c r="T7" s="198" t="s">
        <v>778</v>
      </c>
      <c r="U7" s="183" t="s">
        <v>744</v>
      </c>
      <c r="V7" s="183" t="s">
        <v>18</v>
      </c>
      <c r="W7" s="185" t="s">
        <v>19</v>
      </c>
      <c r="X7" s="144"/>
    </row>
    <row r="8" customFormat="false" ht="18" hidden="false" customHeight="true" outlineLevel="0" collapsed="false">
      <c r="A8" s="187" t="n">
        <v>1</v>
      </c>
      <c r="B8" s="188"/>
      <c r="C8" s="189" t="s">
        <v>779</v>
      </c>
      <c r="D8" s="190" t="s">
        <v>780</v>
      </c>
      <c r="E8" s="191" t="s">
        <v>781</v>
      </c>
      <c r="F8" s="192" t="s">
        <v>37</v>
      </c>
      <c r="G8" s="192" t="s">
        <v>38</v>
      </c>
      <c r="H8" s="192" t="s">
        <v>281</v>
      </c>
      <c r="I8" s="199" t="n">
        <v>18</v>
      </c>
      <c r="J8" s="200"/>
      <c r="K8" s="200"/>
      <c r="L8" s="200"/>
      <c r="M8" s="200"/>
      <c r="N8" s="200" t="s">
        <v>749</v>
      </c>
      <c r="O8" s="200" t="s">
        <v>749</v>
      </c>
      <c r="P8" s="200" t="s">
        <v>749</v>
      </c>
      <c r="Q8" s="200" t="s">
        <v>749</v>
      </c>
      <c r="R8" s="200" t="s">
        <v>749</v>
      </c>
      <c r="S8" s="200" t="s">
        <v>750</v>
      </c>
      <c r="T8" s="200" t="s">
        <v>754</v>
      </c>
      <c r="U8" s="201" t="n">
        <v>2.16</v>
      </c>
      <c r="V8" s="202" t="str">
        <f aca="false">IF(ISBLANK(U8),"",IF(U8&lt;1.6,"",IF(U8&gt;=2.28,"TSM",IF(U8&gt;=2.15,"SM",IF(U8&gt;=2.03,"KSM",IF(U8&gt;=1.9,"I A",IF(U8&gt;=1.75,"II A",IF(U8&gt;=1.6,"III A"))))))))</f>
        <v>SM</v>
      </c>
      <c r="W8" s="196" t="s">
        <v>782</v>
      </c>
      <c r="X8" s="171"/>
    </row>
    <row r="9" customFormat="false" ht="18" hidden="false" customHeight="true" outlineLevel="0" collapsed="false">
      <c r="A9" s="187" t="n">
        <v>2</v>
      </c>
      <c r="B9" s="188"/>
      <c r="C9" s="189" t="s">
        <v>783</v>
      </c>
      <c r="D9" s="190" t="s">
        <v>784</v>
      </c>
      <c r="E9" s="191" t="s">
        <v>785</v>
      </c>
      <c r="F9" s="192" t="s">
        <v>45</v>
      </c>
      <c r="G9" s="192" t="s">
        <v>24</v>
      </c>
      <c r="H9" s="192"/>
      <c r="I9" s="199" t="n">
        <v>14</v>
      </c>
      <c r="J9" s="200"/>
      <c r="K9" s="200"/>
      <c r="L9" s="200"/>
      <c r="M9" s="200" t="s">
        <v>749</v>
      </c>
      <c r="N9" s="200" t="s">
        <v>749</v>
      </c>
      <c r="O9" s="200" t="s">
        <v>751</v>
      </c>
      <c r="P9" s="200" t="s">
        <v>754</v>
      </c>
      <c r="Q9" s="200"/>
      <c r="R9" s="200"/>
      <c r="S9" s="200"/>
      <c r="T9" s="200"/>
      <c r="U9" s="201" t="n">
        <v>1.95</v>
      </c>
      <c r="V9" s="202" t="str">
        <f aca="false">IF(ISBLANK(U9),"",IF(U9&lt;1.6,"",IF(U9&gt;=2.28,"TSM",IF(U9&gt;=2.15,"SM",IF(U9&gt;=2.03,"KSM",IF(U9&gt;=1.9,"I A",IF(U9&gt;=1.75,"II A",IF(U9&gt;=1.6,"III A"))))))))</f>
        <v>I A</v>
      </c>
      <c r="W9" s="196" t="s">
        <v>128</v>
      </c>
      <c r="X9" s="171"/>
    </row>
    <row r="10" customFormat="false" ht="18" hidden="false" customHeight="true" outlineLevel="0" collapsed="false">
      <c r="A10" s="187" t="n">
        <v>3</v>
      </c>
      <c r="B10" s="188"/>
      <c r="C10" s="189" t="s">
        <v>344</v>
      </c>
      <c r="D10" s="190" t="s">
        <v>786</v>
      </c>
      <c r="E10" s="191" t="s">
        <v>787</v>
      </c>
      <c r="F10" s="192" t="s">
        <v>88</v>
      </c>
      <c r="G10" s="192" t="s">
        <v>89</v>
      </c>
      <c r="H10" s="192" t="s">
        <v>234</v>
      </c>
      <c r="I10" s="199" t="n">
        <v>11</v>
      </c>
      <c r="J10" s="200" t="s">
        <v>749</v>
      </c>
      <c r="K10" s="200" t="s">
        <v>749</v>
      </c>
      <c r="L10" s="200" t="s">
        <v>749</v>
      </c>
      <c r="M10" s="200" t="s">
        <v>750</v>
      </c>
      <c r="N10" s="200" t="s">
        <v>750</v>
      </c>
      <c r="O10" s="200" t="s">
        <v>751</v>
      </c>
      <c r="P10" s="200" t="s">
        <v>754</v>
      </c>
      <c r="Q10" s="200"/>
      <c r="R10" s="200"/>
      <c r="S10" s="200"/>
      <c r="T10" s="200"/>
      <c r="U10" s="201" t="n">
        <v>1.95</v>
      </c>
      <c r="V10" s="202" t="str">
        <f aca="false">IF(ISBLANK(U10),"",IF(U10&lt;1.6,"",IF(U10&gt;=2.28,"TSM",IF(U10&gt;=2.15,"SM",IF(U10&gt;=2.03,"KSM",IF(U10&gt;=1.9,"I A",IF(U10&gt;=1.75,"II A",IF(U10&gt;=1.6,"III A"))))))))</f>
        <v>I A</v>
      </c>
      <c r="W10" s="196" t="s">
        <v>235</v>
      </c>
      <c r="X10" s="171"/>
    </row>
    <row r="11" customFormat="false" ht="18" hidden="false" customHeight="true" outlineLevel="0" collapsed="false">
      <c r="A11" s="187" t="n">
        <v>4</v>
      </c>
      <c r="B11" s="188"/>
      <c r="C11" s="189" t="s">
        <v>395</v>
      </c>
      <c r="D11" s="190" t="s">
        <v>396</v>
      </c>
      <c r="E11" s="191" t="s">
        <v>397</v>
      </c>
      <c r="F11" s="192" t="s">
        <v>45</v>
      </c>
      <c r="G11" s="192" t="s">
        <v>533</v>
      </c>
      <c r="H11" s="192"/>
      <c r="I11" s="199" t="n">
        <v>9</v>
      </c>
      <c r="J11" s="200"/>
      <c r="K11" s="200"/>
      <c r="L11" s="200" t="s">
        <v>749</v>
      </c>
      <c r="M11" s="200" t="s">
        <v>754</v>
      </c>
      <c r="N11" s="200"/>
      <c r="O11" s="200"/>
      <c r="P11" s="200"/>
      <c r="Q11" s="200"/>
      <c r="R11" s="200"/>
      <c r="S11" s="200"/>
      <c r="T11" s="200"/>
      <c r="U11" s="201" t="n">
        <v>1.8</v>
      </c>
      <c r="V11" s="202" t="str">
        <f aca="false">IF(ISBLANK(U11),"",IF(U11&lt;1.6,"",IF(U11&gt;=2.28,"TSM",IF(U11&gt;=2.15,"SM",IF(U11&gt;=2.03,"KSM",IF(U11&gt;=1.9,"I A",IF(U11&gt;=1.75,"II A",IF(U11&gt;=1.6,"III A"))))))))</f>
        <v>II A</v>
      </c>
      <c r="W11" s="196" t="s">
        <v>334</v>
      </c>
      <c r="X11" s="171"/>
    </row>
  </sheetData>
  <printOptions headings="false" gridLines="false" gridLinesSet="true" horizontalCentered="true" verticalCentered="false"/>
  <pageMargins left="0.15" right="0.15" top="0.7875" bottom="0.59027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W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24" activeCellId="0" sqref="K24"/>
    </sheetView>
  </sheetViews>
  <sheetFormatPr defaultRowHeight="13.2" zeroHeight="false" outlineLevelRow="0" outlineLevelCol="0"/>
  <cols>
    <col collapsed="false" customWidth="true" hidden="false" outlineLevel="0" max="1" min="1" style="164" width="5.1"/>
    <col collapsed="false" customWidth="true" hidden="true" outlineLevel="0" max="2" min="2" style="164" width="4.66"/>
    <col collapsed="false" customWidth="true" hidden="false" outlineLevel="0" max="3" min="3" style="165" width="9.66"/>
    <col collapsed="false" customWidth="true" hidden="false" outlineLevel="0" max="4" min="4" style="165" width="13.66"/>
    <col collapsed="false" customWidth="true" hidden="false" outlineLevel="0" max="5" min="5" style="165" width="9.66"/>
    <col collapsed="false" customWidth="true" hidden="false" outlineLevel="0" max="6" min="6" style="165" width="9"/>
    <col collapsed="false" customWidth="true" hidden="false" outlineLevel="0" max="7" min="7" style="165" width="6.34"/>
    <col collapsed="false" customWidth="true" hidden="false" outlineLevel="0" max="8" min="8" style="165" width="8.89"/>
    <col collapsed="false" customWidth="true" hidden="false" outlineLevel="0" max="9" min="9" style="165" width="5.33"/>
    <col collapsed="false" customWidth="true" hidden="false" outlineLevel="0" max="17" min="10" style="164" width="4.66"/>
    <col collapsed="false" customWidth="true" hidden="true" outlineLevel="0" max="19" min="18" style="164" width="4.66"/>
    <col collapsed="false" customWidth="true" hidden="false" outlineLevel="0" max="20" min="20" style="165" width="4.89"/>
    <col collapsed="false" customWidth="true" hidden="false" outlineLevel="0" max="21" min="21" style="165" width="4.56"/>
    <col collapsed="false" customWidth="true" hidden="false" outlineLevel="0" max="22" min="22" style="166" width="14.88"/>
    <col collapsed="false" customWidth="true" hidden="false" outlineLevel="0" max="23" min="23" style="144" width="2.99"/>
    <col collapsed="false" customWidth="true" hidden="false" outlineLevel="0" max="1025" min="24" style="165" width="9.11"/>
  </cols>
  <sheetData>
    <row r="1" s="168" customFormat="true" ht="21" hidden="false" customHeight="false" outlineLevel="0" collapsed="false">
      <c r="A1" s="8" t="s">
        <v>0</v>
      </c>
      <c r="B1" s="167"/>
      <c r="E1" s="169"/>
      <c r="F1" s="169"/>
      <c r="G1" s="169"/>
      <c r="H1" s="169"/>
      <c r="V1" s="11"/>
      <c r="W1" s="144"/>
    </row>
    <row r="2" s="168" customFormat="true" ht="16.5" hidden="false" customHeight="true" outlineLevel="0" collapsed="false">
      <c r="A2" s="135"/>
      <c r="B2" s="170"/>
      <c r="E2" s="169"/>
      <c r="F2" s="169"/>
      <c r="G2" s="169"/>
      <c r="H2" s="169"/>
      <c r="V2" s="21" t="s">
        <v>1</v>
      </c>
      <c r="W2" s="171"/>
    </row>
    <row r="3" s="168" customFormat="true" ht="15" hidden="false" customHeight="true" outlineLevel="0" collapsed="false">
      <c r="A3" s="172"/>
      <c r="B3" s="172"/>
      <c r="E3" s="169"/>
      <c r="F3" s="169"/>
      <c r="G3" s="169"/>
      <c r="H3" s="169"/>
      <c r="V3" s="24" t="s">
        <v>253</v>
      </c>
      <c r="W3" s="144"/>
    </row>
    <row r="4" customFormat="false" ht="17.4" hidden="false" customHeight="false" outlineLevel="0" collapsed="false">
      <c r="C4" s="173" t="s">
        <v>788</v>
      </c>
      <c r="J4" s="174"/>
      <c r="K4" s="174"/>
      <c r="L4" s="174"/>
      <c r="M4" s="174"/>
      <c r="N4" s="174"/>
      <c r="O4" s="174"/>
      <c r="P4" s="174"/>
      <c r="Q4" s="174"/>
      <c r="R4" s="174"/>
      <c r="S4" s="174"/>
      <c r="V4" s="175"/>
    </row>
    <row r="5" customFormat="false" ht="6" hidden="false" customHeight="true" outlineLevel="0" collapsed="false">
      <c r="C5" s="173"/>
      <c r="J5" s="174"/>
      <c r="K5" s="174"/>
      <c r="L5" s="174"/>
      <c r="M5" s="174"/>
      <c r="N5" s="174"/>
      <c r="O5" s="174"/>
      <c r="P5" s="174"/>
      <c r="Q5" s="174"/>
      <c r="R5" s="174"/>
      <c r="S5" s="174"/>
      <c r="V5" s="175"/>
    </row>
    <row r="6" s="178" customFormat="true" ht="10.2" hidden="false" customHeight="false" outlineLevel="0" collapsed="false">
      <c r="A6" s="176"/>
      <c r="B6" s="176"/>
      <c r="C6" s="177"/>
      <c r="J6" s="176"/>
      <c r="K6" s="176"/>
      <c r="L6" s="176"/>
      <c r="M6" s="176"/>
      <c r="N6" s="176"/>
      <c r="O6" s="176"/>
      <c r="P6" s="176"/>
      <c r="Q6" s="176"/>
      <c r="R6" s="176"/>
      <c r="S6" s="176"/>
      <c r="W6" s="144"/>
    </row>
    <row r="7" s="186" customFormat="true" ht="15" hidden="false" customHeight="true" outlineLevel="0" collapsed="false">
      <c r="A7" s="179" t="s">
        <v>142</v>
      </c>
      <c r="B7" s="180" t="s">
        <v>6</v>
      </c>
      <c r="C7" s="181" t="s">
        <v>7</v>
      </c>
      <c r="D7" s="182" t="s">
        <v>8</v>
      </c>
      <c r="E7" s="183" t="s">
        <v>9</v>
      </c>
      <c r="F7" s="183" t="s">
        <v>10</v>
      </c>
      <c r="G7" s="183" t="s">
        <v>144</v>
      </c>
      <c r="H7" s="183" t="s">
        <v>12</v>
      </c>
      <c r="I7" s="183" t="s">
        <v>13</v>
      </c>
      <c r="J7" s="184" t="n">
        <v>2.4</v>
      </c>
      <c r="K7" s="184" t="n">
        <v>2.6</v>
      </c>
      <c r="L7" s="184" t="n">
        <v>2.8</v>
      </c>
      <c r="M7" s="184" t="n">
        <v>2.9</v>
      </c>
      <c r="N7" s="184" t="n">
        <v>3</v>
      </c>
      <c r="O7" s="184" t="n">
        <v>3.1</v>
      </c>
      <c r="P7" s="184" t="n">
        <v>3.2</v>
      </c>
      <c r="Q7" s="184" t="n">
        <v>3.3</v>
      </c>
      <c r="R7" s="184"/>
      <c r="S7" s="184"/>
      <c r="T7" s="183" t="s">
        <v>744</v>
      </c>
      <c r="U7" s="183" t="s">
        <v>18</v>
      </c>
      <c r="V7" s="185" t="s">
        <v>19</v>
      </c>
      <c r="W7" s="144"/>
    </row>
    <row r="8" customFormat="false" ht="18" hidden="false" customHeight="true" outlineLevel="0" collapsed="false">
      <c r="A8" s="187" t="n">
        <v>1</v>
      </c>
      <c r="B8" s="188"/>
      <c r="C8" s="189" t="s">
        <v>789</v>
      </c>
      <c r="D8" s="190" t="s">
        <v>790</v>
      </c>
      <c r="E8" s="203" t="s">
        <v>791</v>
      </c>
      <c r="F8" s="204" t="s">
        <v>58</v>
      </c>
      <c r="G8" s="204" t="s">
        <v>38</v>
      </c>
      <c r="H8" s="204"/>
      <c r="I8" s="205" t="s">
        <v>25</v>
      </c>
      <c r="J8" s="194"/>
      <c r="K8" s="194"/>
      <c r="L8" s="194"/>
      <c r="M8" s="194"/>
      <c r="N8" s="194" t="s">
        <v>750</v>
      </c>
      <c r="O8" s="194" t="s">
        <v>792</v>
      </c>
      <c r="P8" s="194" t="s">
        <v>750</v>
      </c>
      <c r="Q8" s="194" t="s">
        <v>754</v>
      </c>
      <c r="R8" s="194"/>
      <c r="S8" s="194"/>
      <c r="T8" s="195" t="n">
        <v>3.2</v>
      </c>
      <c r="U8" s="206" t="str">
        <f aca="false">IF(ISBLANK(T8),"",IF(T8&lt;2.4,"",IF(T8&gt;=4.1,"TSM",IF(T8&gt;=3.82,"SM",IF(T8&gt;=3.48,"KSM",IF(T8&gt;=3.1,"I A",IF(T8&gt;=2.7,"II A",IF(T8&gt;=2.4,"III A"))))))))</f>
        <v>I A</v>
      </c>
      <c r="V8" s="204" t="s">
        <v>793</v>
      </c>
      <c r="W8" s="171"/>
    </row>
    <row r="9" customFormat="false" ht="18" hidden="false" customHeight="true" outlineLevel="0" collapsed="false">
      <c r="A9" s="187" t="n">
        <v>2</v>
      </c>
      <c r="B9" s="188"/>
      <c r="C9" s="189" t="s">
        <v>794</v>
      </c>
      <c r="D9" s="190" t="s">
        <v>795</v>
      </c>
      <c r="E9" s="203" t="s">
        <v>796</v>
      </c>
      <c r="F9" s="204" t="s">
        <v>37</v>
      </c>
      <c r="G9" s="204" t="s">
        <v>38</v>
      </c>
      <c r="H9" s="204"/>
      <c r="I9" s="205" t="n">
        <v>18</v>
      </c>
      <c r="J9" s="194"/>
      <c r="K9" s="194" t="s">
        <v>749</v>
      </c>
      <c r="L9" s="194" t="s">
        <v>749</v>
      </c>
      <c r="M9" s="194" t="s">
        <v>749</v>
      </c>
      <c r="N9" s="194" t="s">
        <v>754</v>
      </c>
      <c r="O9" s="194"/>
      <c r="P9" s="194"/>
      <c r="Q9" s="194"/>
      <c r="R9" s="194"/>
      <c r="S9" s="194"/>
      <c r="T9" s="195" t="n">
        <v>2.9</v>
      </c>
      <c r="U9" s="206" t="str">
        <f aca="false">IF(ISBLANK(T9),"",IF(T9&lt;2.4,"",IF(T9&gt;=4.1,"TSM",IF(T9&gt;=3.82,"SM",IF(T9&gt;=3.48,"KSM",IF(T9&gt;=3.1,"I A",IF(T9&gt;=2.7,"II A",IF(T9&gt;=2.4,"III A"))))))))</f>
        <v>II A</v>
      </c>
      <c r="V9" s="204" t="s">
        <v>793</v>
      </c>
      <c r="W9" s="171"/>
    </row>
    <row r="10" customFormat="false" ht="18" hidden="false" customHeight="true" outlineLevel="0" collapsed="false">
      <c r="A10" s="187" t="n">
        <v>3</v>
      </c>
      <c r="B10" s="188"/>
      <c r="C10" s="189" t="s">
        <v>797</v>
      </c>
      <c r="D10" s="190" t="s">
        <v>715</v>
      </c>
      <c r="E10" s="203" t="s">
        <v>798</v>
      </c>
      <c r="F10" s="204" t="s">
        <v>210</v>
      </c>
      <c r="G10" s="204" t="s">
        <v>211</v>
      </c>
      <c r="H10" s="204" t="s">
        <v>748</v>
      </c>
      <c r="I10" s="205" t="n">
        <v>14</v>
      </c>
      <c r="J10" s="194" t="s">
        <v>749</v>
      </c>
      <c r="K10" s="194" t="s">
        <v>750</v>
      </c>
      <c r="L10" s="194" t="s">
        <v>749</v>
      </c>
      <c r="M10" s="194" t="s">
        <v>754</v>
      </c>
      <c r="N10" s="194"/>
      <c r="O10" s="194"/>
      <c r="P10" s="194"/>
      <c r="Q10" s="194"/>
      <c r="R10" s="194"/>
      <c r="S10" s="194"/>
      <c r="T10" s="195" t="n">
        <v>2.8</v>
      </c>
      <c r="U10" s="206" t="str">
        <f aca="false">IF(ISBLANK(T10),"",IF(T10&lt;2.4,"",IF(T10&gt;=4.1,"TSM",IF(T10&gt;=3.82,"SM",IF(T10&gt;=3.48,"KSM",IF(T10&gt;=3.1,"I A",IF(T10&gt;=2.7,"II A",IF(T10&gt;=2.4,"III A"))))))))</f>
        <v>II A</v>
      </c>
      <c r="V10" s="204" t="s">
        <v>753</v>
      </c>
      <c r="W10" s="171"/>
    </row>
    <row r="11" customFormat="false" ht="18" hidden="false" customHeight="true" outlineLevel="0" collapsed="false">
      <c r="A11" s="187" t="n">
        <v>4</v>
      </c>
      <c r="B11" s="188"/>
      <c r="C11" s="189" t="s">
        <v>27</v>
      </c>
      <c r="D11" s="190" t="s">
        <v>799</v>
      </c>
      <c r="E11" s="203" t="s">
        <v>800</v>
      </c>
      <c r="F11" s="204" t="s">
        <v>37</v>
      </c>
      <c r="G11" s="204" t="s">
        <v>38</v>
      </c>
      <c r="H11" s="204"/>
      <c r="I11" s="205" t="n">
        <v>11</v>
      </c>
      <c r="J11" s="194" t="s">
        <v>749</v>
      </c>
      <c r="K11" s="194" t="s">
        <v>749</v>
      </c>
      <c r="L11" s="194" t="s">
        <v>754</v>
      </c>
      <c r="M11" s="194"/>
      <c r="N11" s="194"/>
      <c r="O11" s="194"/>
      <c r="P11" s="194"/>
      <c r="Q11" s="194"/>
      <c r="R11" s="194"/>
      <c r="S11" s="194"/>
      <c r="T11" s="195" t="n">
        <v>2.6</v>
      </c>
      <c r="U11" s="206" t="str">
        <f aca="false">IF(ISBLANK(T11),"",IF(T11&lt;2.4,"",IF(T11&gt;=4.1,"TSM",IF(T11&gt;=3.82,"SM",IF(T11&gt;=3.48,"KSM",IF(T11&gt;=3.1,"I A",IF(T11&gt;=2.7,"II A",IF(T11&gt;=2.4,"III A"))))))))</f>
        <v>III A</v>
      </c>
      <c r="V11" s="204" t="s">
        <v>801</v>
      </c>
      <c r="W11" s="171"/>
    </row>
    <row r="12" customFormat="false" ht="18" hidden="false" customHeight="true" outlineLevel="0" collapsed="false">
      <c r="A12" s="187" t="n">
        <v>5</v>
      </c>
      <c r="B12" s="188"/>
      <c r="C12" s="189" t="s">
        <v>802</v>
      </c>
      <c r="D12" s="190" t="s">
        <v>803</v>
      </c>
      <c r="E12" s="203" t="s">
        <v>804</v>
      </c>
      <c r="F12" s="204" t="s">
        <v>88</v>
      </c>
      <c r="G12" s="204" t="s">
        <v>89</v>
      </c>
      <c r="H12" s="204" t="s">
        <v>234</v>
      </c>
      <c r="I12" s="205" t="n">
        <v>9</v>
      </c>
      <c r="J12" s="194" t="s">
        <v>750</v>
      </c>
      <c r="K12" s="194" t="s">
        <v>754</v>
      </c>
      <c r="L12" s="194"/>
      <c r="M12" s="194"/>
      <c r="N12" s="194"/>
      <c r="O12" s="194"/>
      <c r="P12" s="194"/>
      <c r="Q12" s="194"/>
      <c r="R12" s="194"/>
      <c r="S12" s="194"/>
      <c r="T12" s="195" t="n">
        <v>2.4</v>
      </c>
      <c r="U12" s="206" t="str">
        <f aca="false">IF(ISBLANK(T12),"",IF(T12&lt;2.4,"",IF(T12&gt;=4.1,"TSM",IF(T12&gt;=3.82,"SM",IF(T12&gt;=3.48,"KSM",IF(T12&gt;=3.1,"I A",IF(T12&gt;=2.7,"II A",IF(T12&gt;=2.4,"III A"))))))))</f>
        <v>III A</v>
      </c>
      <c r="V12" s="204" t="s">
        <v>421</v>
      </c>
      <c r="W12" s="171"/>
    </row>
    <row r="13" customFormat="false" ht="18" hidden="false" customHeight="true" outlineLevel="0" collapsed="false">
      <c r="A13" s="187"/>
      <c r="B13" s="188"/>
      <c r="C13" s="189" t="s">
        <v>257</v>
      </c>
      <c r="D13" s="190" t="s">
        <v>805</v>
      </c>
      <c r="E13" s="203" t="s">
        <v>806</v>
      </c>
      <c r="F13" s="204" t="s">
        <v>152</v>
      </c>
      <c r="G13" s="204" t="s">
        <v>38</v>
      </c>
      <c r="H13" s="204"/>
      <c r="I13" s="205"/>
      <c r="J13" s="194" t="s">
        <v>754</v>
      </c>
      <c r="K13" s="194"/>
      <c r="L13" s="194"/>
      <c r="M13" s="194"/>
      <c r="N13" s="194"/>
      <c r="O13" s="194"/>
      <c r="P13" s="194"/>
      <c r="Q13" s="194"/>
      <c r="R13" s="194"/>
      <c r="S13" s="194"/>
      <c r="T13" s="195" t="s">
        <v>771</v>
      </c>
      <c r="U13" s="206"/>
      <c r="V13" s="204" t="s">
        <v>793</v>
      </c>
      <c r="W13" s="171"/>
    </row>
  </sheetData>
  <printOptions headings="false" gridLines="false" gridLinesSet="true" horizontalCentered="true" verticalCentered="false"/>
  <pageMargins left="0.15" right="0.15" top="0.7875" bottom="0.59027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A1:X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15" activeCellId="0" sqref="L15"/>
    </sheetView>
  </sheetViews>
  <sheetFormatPr defaultRowHeight="13.2" zeroHeight="false" outlineLevelRow="0" outlineLevelCol="0"/>
  <cols>
    <col collapsed="false" customWidth="true" hidden="false" outlineLevel="0" max="1" min="1" style="164" width="5.1"/>
    <col collapsed="false" customWidth="true" hidden="true" outlineLevel="0" max="2" min="2" style="164" width="4.66"/>
    <col collapsed="false" customWidth="true" hidden="false" outlineLevel="0" max="3" min="3" style="165" width="9.66"/>
    <col collapsed="false" customWidth="true" hidden="false" outlineLevel="0" max="4" min="4" style="165" width="11.33"/>
    <col collapsed="false" customWidth="true" hidden="false" outlineLevel="0" max="5" min="5" style="165" width="9"/>
    <col collapsed="false" customWidth="true" hidden="false" outlineLevel="0" max="6" min="6" style="165" width="10.45"/>
    <col collapsed="false" customWidth="true" hidden="false" outlineLevel="0" max="7" min="7" style="165" width="6.34"/>
    <col collapsed="false" customWidth="true" hidden="false" outlineLevel="0" max="8" min="8" style="165" width="7.44"/>
    <col collapsed="false" customWidth="true" hidden="false" outlineLevel="0" max="9" min="9" style="165" width="5.33"/>
    <col collapsed="false" customWidth="true" hidden="false" outlineLevel="0" max="15" min="10" style="164" width="4.66"/>
    <col collapsed="false" customWidth="true" hidden="true" outlineLevel="0" max="20" min="16" style="164" width="4.66"/>
    <col collapsed="false" customWidth="true" hidden="false" outlineLevel="0" max="21" min="21" style="165" width="4.89"/>
    <col collapsed="false" customWidth="true" hidden="false" outlineLevel="0" max="22" min="22" style="165" width="4.56"/>
    <col collapsed="false" customWidth="true" hidden="false" outlineLevel="0" max="23" min="23" style="166" width="18.11"/>
    <col collapsed="false" customWidth="true" hidden="false" outlineLevel="0" max="24" min="24" style="144" width="2.99"/>
    <col collapsed="false" customWidth="true" hidden="false" outlineLevel="0" max="1025" min="25" style="165" width="9.11"/>
  </cols>
  <sheetData>
    <row r="1" s="168" customFormat="true" ht="21" hidden="false" customHeight="false" outlineLevel="0" collapsed="false">
      <c r="A1" s="8" t="s">
        <v>0</v>
      </c>
      <c r="B1" s="167"/>
      <c r="E1" s="169"/>
      <c r="F1" s="169"/>
      <c r="G1" s="169"/>
      <c r="H1" s="169"/>
      <c r="W1" s="11"/>
      <c r="X1" s="144"/>
    </row>
    <row r="2" s="168" customFormat="true" ht="17.25" hidden="false" customHeight="true" outlineLevel="0" collapsed="false">
      <c r="A2" s="135"/>
      <c r="B2" s="170"/>
      <c r="E2" s="169"/>
      <c r="F2" s="169"/>
      <c r="G2" s="169"/>
      <c r="H2" s="169"/>
      <c r="W2" s="21" t="s">
        <v>1</v>
      </c>
      <c r="X2" s="171"/>
    </row>
    <row r="3" s="168" customFormat="true" ht="15" hidden="false" customHeight="true" outlineLevel="0" collapsed="false">
      <c r="A3" s="172"/>
      <c r="B3" s="172"/>
      <c r="E3" s="169"/>
      <c r="F3" s="169"/>
      <c r="G3" s="169"/>
      <c r="H3" s="169"/>
      <c r="W3" s="24" t="s">
        <v>253</v>
      </c>
      <c r="X3" s="144"/>
    </row>
    <row r="4" customFormat="false" ht="17.4" hidden="false" customHeight="false" outlineLevel="0" collapsed="false">
      <c r="C4" s="173" t="s">
        <v>807</v>
      </c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  <c r="W4" s="175"/>
    </row>
    <row r="5" customFormat="false" ht="6" hidden="false" customHeight="true" outlineLevel="0" collapsed="false">
      <c r="C5" s="173"/>
      <c r="J5" s="174"/>
      <c r="K5" s="174"/>
      <c r="L5" s="174"/>
      <c r="M5" s="174"/>
      <c r="N5" s="174"/>
      <c r="O5" s="174"/>
      <c r="P5" s="174"/>
      <c r="Q5" s="174"/>
      <c r="R5" s="174"/>
      <c r="S5" s="174"/>
      <c r="T5" s="174"/>
      <c r="W5" s="175"/>
    </row>
    <row r="6" s="178" customFormat="true" ht="10.2" hidden="false" customHeight="false" outlineLevel="0" collapsed="false">
      <c r="A6" s="176"/>
      <c r="B6" s="176"/>
      <c r="C6" s="177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X6" s="144"/>
    </row>
    <row r="7" s="186" customFormat="true" ht="15" hidden="false" customHeight="true" outlineLevel="0" collapsed="false">
      <c r="A7" s="179" t="s">
        <v>142</v>
      </c>
      <c r="B7" s="180" t="s">
        <v>6</v>
      </c>
      <c r="C7" s="181" t="s">
        <v>7</v>
      </c>
      <c r="D7" s="182" t="s">
        <v>8</v>
      </c>
      <c r="E7" s="183" t="s">
        <v>9</v>
      </c>
      <c r="F7" s="183" t="s">
        <v>10</v>
      </c>
      <c r="G7" s="183" t="s">
        <v>144</v>
      </c>
      <c r="H7" s="183" t="s">
        <v>12</v>
      </c>
      <c r="I7" s="183" t="s">
        <v>13</v>
      </c>
      <c r="J7" s="184" t="n">
        <v>3</v>
      </c>
      <c r="K7" s="184" t="n">
        <v>3.2</v>
      </c>
      <c r="L7" s="184" t="n">
        <v>3.4</v>
      </c>
      <c r="M7" s="184" t="n">
        <v>3.6</v>
      </c>
      <c r="N7" s="184" t="n">
        <v>3.8</v>
      </c>
      <c r="O7" s="184" t="n">
        <v>3.9</v>
      </c>
      <c r="P7" s="184"/>
      <c r="Q7" s="184"/>
      <c r="R7" s="184"/>
      <c r="S7" s="184"/>
      <c r="T7" s="184"/>
      <c r="U7" s="183" t="s">
        <v>744</v>
      </c>
      <c r="V7" s="183" t="s">
        <v>18</v>
      </c>
      <c r="W7" s="185" t="s">
        <v>19</v>
      </c>
      <c r="X7" s="144"/>
    </row>
    <row r="8" customFormat="false" ht="18" hidden="false" customHeight="true" outlineLevel="0" collapsed="false">
      <c r="A8" s="187" t="n">
        <v>1</v>
      </c>
      <c r="B8" s="188"/>
      <c r="C8" s="189" t="s">
        <v>699</v>
      </c>
      <c r="D8" s="190" t="s">
        <v>700</v>
      </c>
      <c r="E8" s="203" t="s">
        <v>57</v>
      </c>
      <c r="F8" s="204" t="s">
        <v>37</v>
      </c>
      <c r="G8" s="204" t="s">
        <v>38</v>
      </c>
      <c r="H8" s="204"/>
      <c r="I8" s="193" t="n">
        <v>18</v>
      </c>
      <c r="J8" s="194"/>
      <c r="K8" s="194" t="s">
        <v>749</v>
      </c>
      <c r="L8" s="194" t="s">
        <v>749</v>
      </c>
      <c r="M8" s="194" t="s">
        <v>749</v>
      </c>
      <c r="N8" s="194" t="s">
        <v>749</v>
      </c>
      <c r="O8" s="194" t="s">
        <v>754</v>
      </c>
      <c r="P8" s="194"/>
      <c r="Q8" s="194"/>
      <c r="R8" s="194"/>
      <c r="S8" s="194"/>
      <c r="T8" s="194"/>
      <c r="U8" s="195" t="n">
        <v>3.8</v>
      </c>
      <c r="V8" s="206" t="str">
        <f aca="false">IF(ISBLANK(U8),"",IF(U8&lt;3.05,"",IF(U8&gt;=5.55,"TSM",IF(U8&gt;=5.1,"SM",IF(U8&gt;=4.6,"KSM",IF(U8&gt;=4.1,"I A",IF(U8&gt;=3.5,"II A",IF(U8&gt;=3.05,"III A"))))))))</f>
        <v>II A</v>
      </c>
      <c r="W8" s="196" t="s">
        <v>83</v>
      </c>
      <c r="X8" s="171"/>
    </row>
    <row r="9" customFormat="false" ht="18" hidden="false" customHeight="true" outlineLevel="0" collapsed="false">
      <c r="A9" s="187" t="n">
        <v>2</v>
      </c>
      <c r="B9" s="188"/>
      <c r="C9" s="189" t="s">
        <v>808</v>
      </c>
      <c r="D9" s="190" t="s">
        <v>809</v>
      </c>
      <c r="E9" s="203" t="s">
        <v>810</v>
      </c>
      <c r="F9" s="204" t="s">
        <v>88</v>
      </c>
      <c r="G9" s="204" t="s">
        <v>89</v>
      </c>
      <c r="H9" s="204"/>
      <c r="I9" s="193" t="n">
        <v>14</v>
      </c>
      <c r="J9" s="194" t="s">
        <v>749</v>
      </c>
      <c r="K9" s="194" t="s">
        <v>749</v>
      </c>
      <c r="L9" s="194" t="s">
        <v>750</v>
      </c>
      <c r="M9" s="194" t="s">
        <v>754</v>
      </c>
      <c r="N9" s="194"/>
      <c r="O9" s="194"/>
      <c r="P9" s="194"/>
      <c r="Q9" s="194"/>
      <c r="R9" s="194"/>
      <c r="S9" s="194"/>
      <c r="T9" s="194"/>
      <c r="U9" s="195" t="n">
        <v>3.4</v>
      </c>
      <c r="V9" s="206" t="str">
        <f aca="false">IF(ISBLANK(U9),"",IF(U9&lt;3.05,"",IF(U9&gt;=5.55,"TSM",IF(U9&gt;=5.1,"SM",IF(U9&gt;=4.6,"KSM",IF(U9&gt;=4.1,"I A",IF(U9&gt;=3.5,"II A",IF(U9&gt;=3.05,"III A"))))))))</f>
        <v>III A</v>
      </c>
      <c r="W9" s="196" t="s">
        <v>115</v>
      </c>
      <c r="X9" s="171"/>
    </row>
    <row r="10" customFormat="false" ht="18" hidden="false" customHeight="true" outlineLevel="0" collapsed="false">
      <c r="A10" s="187" t="n">
        <v>3</v>
      </c>
      <c r="B10" s="188"/>
      <c r="C10" s="189" t="s">
        <v>811</v>
      </c>
      <c r="D10" s="190" t="s">
        <v>242</v>
      </c>
      <c r="E10" s="203" t="s">
        <v>812</v>
      </c>
      <c r="F10" s="204" t="s">
        <v>37</v>
      </c>
      <c r="G10" s="204" t="s">
        <v>38</v>
      </c>
      <c r="H10" s="204"/>
      <c r="I10" s="193" t="n">
        <v>11</v>
      </c>
      <c r="J10" s="194"/>
      <c r="K10" s="194"/>
      <c r="L10" s="194" t="s">
        <v>751</v>
      </c>
      <c r="M10" s="194" t="s">
        <v>754</v>
      </c>
      <c r="N10" s="194"/>
      <c r="O10" s="194"/>
      <c r="P10" s="194"/>
      <c r="Q10" s="194"/>
      <c r="R10" s="194"/>
      <c r="S10" s="194"/>
      <c r="T10" s="194"/>
      <c r="U10" s="195" t="n">
        <v>3.4</v>
      </c>
      <c r="V10" s="206" t="str">
        <f aca="false">IF(ISBLANK(U10),"",IF(U10&lt;3.05,"",IF(U10&gt;=5.55,"TSM",IF(U10&gt;=5.1,"SM",IF(U10&gt;=4.6,"KSM",IF(U10&gt;=4.1,"I A",IF(U10&gt;=3.5,"II A",IF(U10&gt;=3.05,"III A"))))))))</f>
        <v>III A</v>
      </c>
      <c r="W10" s="196" t="s">
        <v>793</v>
      </c>
      <c r="X10" s="171"/>
    </row>
    <row r="11" customFormat="false" ht="18" hidden="false" customHeight="true" outlineLevel="0" collapsed="false">
      <c r="A11" s="187"/>
      <c r="B11" s="188"/>
      <c r="C11" s="189" t="s">
        <v>813</v>
      </c>
      <c r="D11" s="190" t="s">
        <v>814</v>
      </c>
      <c r="E11" s="203" t="s">
        <v>815</v>
      </c>
      <c r="F11" s="204" t="s">
        <v>45</v>
      </c>
      <c r="G11" s="204" t="s">
        <v>24</v>
      </c>
      <c r="H11" s="204"/>
      <c r="I11" s="193"/>
      <c r="J11" s="194"/>
      <c r="K11" s="194"/>
      <c r="L11" s="194"/>
      <c r="M11" s="194"/>
      <c r="N11" s="194" t="s">
        <v>754</v>
      </c>
      <c r="O11" s="194"/>
      <c r="P11" s="194"/>
      <c r="Q11" s="194"/>
      <c r="R11" s="194"/>
      <c r="S11" s="194"/>
      <c r="T11" s="194"/>
      <c r="U11" s="195" t="s">
        <v>771</v>
      </c>
      <c r="V11" s="206"/>
      <c r="W11" s="196" t="s">
        <v>816</v>
      </c>
      <c r="X11" s="171"/>
    </row>
  </sheetData>
  <printOptions headings="false" gridLines="false" gridLinesSet="true" horizontalCentered="true" verticalCentered="false"/>
  <pageMargins left="0.15" right="0.15" top="0.7875" bottom="0.59027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AG3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Y16" activeCellId="0" sqref="Y16"/>
    </sheetView>
  </sheetViews>
  <sheetFormatPr defaultRowHeight="13.2" zeroHeight="false" outlineLevelRow="0" outlineLevelCol="0"/>
  <cols>
    <col collapsed="false" customWidth="true" hidden="false" outlineLevel="0" max="1" min="1" style="137" width="5.1"/>
    <col collapsed="false" customWidth="true" hidden="true" outlineLevel="0" max="2" min="2" style="207" width="3.78"/>
    <col collapsed="false" customWidth="true" hidden="false" outlineLevel="0" max="3" min="3" style="207" width="10.77"/>
    <col collapsed="false" customWidth="true" hidden="false" outlineLevel="0" max="4" min="4" style="207" width="13.66"/>
    <col collapsed="false" customWidth="true" hidden="false" outlineLevel="0" max="5" min="5" style="207" width="9.33"/>
    <col collapsed="false" customWidth="true" hidden="false" outlineLevel="0" max="6" min="6" style="207" width="11.77"/>
    <col collapsed="false" customWidth="true" hidden="false" outlineLevel="0" max="7" min="7" style="207" width="6.44"/>
    <col collapsed="false" customWidth="true" hidden="false" outlineLevel="0" max="8" min="8" style="207" width="11.33"/>
    <col collapsed="false" customWidth="true" hidden="false" outlineLevel="0" max="9" min="9" style="208" width="5.1"/>
    <col collapsed="false" customWidth="true" hidden="false" outlineLevel="0" max="12" min="10" style="209" width="4.66"/>
    <col collapsed="false" customWidth="true" hidden="false" outlineLevel="0" max="13" min="13" style="209" width="3.11"/>
    <col collapsed="false" customWidth="true" hidden="false" outlineLevel="0" max="16" min="14" style="209" width="4.66"/>
    <col collapsed="false" customWidth="true" hidden="false" outlineLevel="0" max="17" min="17" style="209" width="5.44"/>
    <col collapsed="false" customWidth="true" hidden="false" outlineLevel="0" max="18" min="18" style="208" width="5.44"/>
    <col collapsed="false" customWidth="true" hidden="false" outlineLevel="0" max="19" min="19" style="207" width="16.11"/>
    <col collapsed="false" customWidth="true" hidden="false" outlineLevel="0" max="20" min="20" style="207" width="3.11"/>
    <col collapsed="false" customWidth="true" hidden="false" outlineLevel="0" max="21" min="21" style="207" width="2"/>
    <col collapsed="false" customWidth="true" hidden="false" outlineLevel="0" max="1025" min="22" style="207" width="9.11"/>
  </cols>
  <sheetData>
    <row r="1" s="207" customFormat="true" ht="18" hidden="false" customHeight="true" outlineLevel="0" collapsed="false">
      <c r="A1" s="8" t="s">
        <v>0</v>
      </c>
      <c r="B1" s="210"/>
      <c r="C1" s="211"/>
      <c r="E1" s="211"/>
      <c r="F1" s="211"/>
      <c r="G1" s="211"/>
      <c r="H1" s="211"/>
      <c r="K1" s="212"/>
      <c r="S1" s="11"/>
    </row>
    <row r="2" s="207" customFormat="true" ht="15.75" hidden="false" customHeight="true" outlineLevel="0" collapsed="false">
      <c r="A2" s="135"/>
      <c r="B2" s="213"/>
      <c r="C2" s="211"/>
      <c r="E2" s="211"/>
      <c r="F2" s="211"/>
      <c r="G2" s="211"/>
      <c r="H2" s="211"/>
      <c r="K2" s="212"/>
      <c r="S2" s="21" t="s">
        <v>1</v>
      </c>
    </row>
    <row r="3" s="207" customFormat="true" ht="6.75" hidden="false" customHeight="true" outlineLevel="0" collapsed="false">
      <c r="A3" s="137"/>
      <c r="C3" s="214"/>
      <c r="E3" s="211"/>
      <c r="F3" s="211"/>
      <c r="G3" s="211"/>
      <c r="H3" s="211"/>
      <c r="S3" s="24"/>
    </row>
    <row r="4" s="216" customFormat="true" ht="17.25" hidden="false" customHeight="true" outlineLevel="0" collapsed="false">
      <c r="A4" s="138"/>
      <c r="B4" s="209"/>
      <c r="C4" s="215" t="s">
        <v>817</v>
      </c>
      <c r="D4" s="215"/>
      <c r="I4" s="209"/>
      <c r="J4" s="217"/>
      <c r="K4" s="209"/>
      <c r="L4" s="209"/>
      <c r="M4" s="209"/>
      <c r="N4" s="209"/>
      <c r="O4" s="209"/>
      <c r="P4" s="209"/>
      <c r="Q4" s="209"/>
      <c r="R4" s="209"/>
      <c r="S4" s="24" t="s">
        <v>2</v>
      </c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</row>
    <row r="5" s="216" customFormat="true" ht="6" hidden="false" customHeight="true" outlineLevel="0" collapsed="false">
      <c r="A5" s="138"/>
      <c r="B5" s="209"/>
      <c r="C5" s="215"/>
      <c r="D5" s="215"/>
      <c r="I5" s="209"/>
      <c r="J5" s="217"/>
      <c r="K5" s="209"/>
      <c r="L5" s="209"/>
      <c r="M5" s="209"/>
      <c r="N5" s="209"/>
      <c r="O5" s="209"/>
      <c r="P5" s="209"/>
      <c r="Q5" s="209"/>
      <c r="R5" s="209"/>
      <c r="S5" s="24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</row>
    <row r="6" s="218" customFormat="true" ht="13.8" hidden="false" customHeight="false" outlineLevel="0" collapsed="false">
      <c r="A6" s="137"/>
      <c r="E6" s="216"/>
      <c r="I6" s="219"/>
      <c r="J6" s="220" t="s">
        <v>818</v>
      </c>
      <c r="K6" s="220"/>
      <c r="L6" s="220"/>
      <c r="M6" s="220"/>
      <c r="N6" s="220"/>
      <c r="O6" s="220"/>
      <c r="P6" s="220"/>
      <c r="Q6" s="219"/>
      <c r="R6" s="219"/>
    </row>
    <row r="7" s="232" customFormat="true" ht="15" hidden="false" customHeight="true" outlineLevel="0" collapsed="false">
      <c r="A7" s="221" t="s">
        <v>142</v>
      </c>
      <c r="B7" s="222" t="s">
        <v>6</v>
      </c>
      <c r="C7" s="223" t="s">
        <v>7</v>
      </c>
      <c r="D7" s="224" t="s">
        <v>8</v>
      </c>
      <c r="E7" s="225" t="s">
        <v>9</v>
      </c>
      <c r="F7" s="226" t="s">
        <v>10</v>
      </c>
      <c r="G7" s="183" t="s">
        <v>144</v>
      </c>
      <c r="H7" s="226" t="s">
        <v>12</v>
      </c>
      <c r="I7" s="226" t="s">
        <v>13</v>
      </c>
      <c r="J7" s="227" t="n">
        <v>1</v>
      </c>
      <c r="K7" s="228" t="n">
        <v>2</v>
      </c>
      <c r="L7" s="228" t="n">
        <v>3</v>
      </c>
      <c r="M7" s="229" t="s">
        <v>819</v>
      </c>
      <c r="N7" s="228" t="n">
        <v>4</v>
      </c>
      <c r="O7" s="228" t="n">
        <v>5</v>
      </c>
      <c r="P7" s="230" t="n">
        <v>6</v>
      </c>
      <c r="Q7" s="231" t="s">
        <v>744</v>
      </c>
      <c r="R7" s="183" t="s">
        <v>18</v>
      </c>
      <c r="S7" s="226" t="s">
        <v>19</v>
      </c>
    </row>
    <row r="8" s="218" customFormat="true" ht="15.75" hidden="false" customHeight="true" outlineLevel="0" collapsed="false">
      <c r="A8" s="233" t="n">
        <v>1</v>
      </c>
      <c r="B8" s="233"/>
      <c r="C8" s="234" t="s">
        <v>820</v>
      </c>
      <c r="D8" s="235" t="s">
        <v>821</v>
      </c>
      <c r="E8" s="236" t="s">
        <v>822</v>
      </c>
      <c r="F8" s="237" t="s">
        <v>37</v>
      </c>
      <c r="G8" s="237" t="s">
        <v>38</v>
      </c>
      <c r="H8" s="238" t="s">
        <v>281</v>
      </c>
      <c r="I8" s="239" t="n">
        <v>18</v>
      </c>
      <c r="J8" s="240" t="n">
        <v>5.93</v>
      </c>
      <c r="K8" s="240" t="n">
        <v>6.07</v>
      </c>
      <c r="L8" s="240" t="n">
        <v>6.07</v>
      </c>
      <c r="M8" s="241" t="n">
        <v>8</v>
      </c>
      <c r="N8" s="240" t="s">
        <v>823</v>
      </c>
      <c r="O8" s="240" t="n">
        <v>6.33</v>
      </c>
      <c r="P8" s="240" t="s">
        <v>69</v>
      </c>
      <c r="Q8" s="242" t="n">
        <f aca="false">MAX(J8:L8,N8:P8)</f>
        <v>6.33</v>
      </c>
      <c r="R8" s="243" t="s">
        <v>11</v>
      </c>
      <c r="S8" s="244" t="s">
        <v>760</v>
      </c>
      <c r="T8" s="245"/>
    </row>
    <row r="9" s="33" customFormat="true" ht="10.2" hidden="false" customHeight="true" outlineLevel="0" collapsed="false">
      <c r="A9" s="246"/>
      <c r="B9" s="247"/>
      <c r="C9" s="248"/>
      <c r="D9" s="249"/>
      <c r="E9" s="250"/>
      <c r="F9" s="251"/>
      <c r="G9" s="251"/>
      <c r="H9" s="252"/>
      <c r="I9" s="253"/>
      <c r="J9" s="52" t="n">
        <v>1.5</v>
      </c>
      <c r="K9" s="52" t="n">
        <v>-0.1</v>
      </c>
      <c r="L9" s="52" t="n">
        <v>0.3</v>
      </c>
      <c r="M9" s="254"/>
      <c r="N9" s="52"/>
      <c r="O9" s="52" t="n">
        <v>1.3</v>
      </c>
      <c r="P9" s="52"/>
      <c r="Q9" s="255" t="n">
        <f aca="false">Q8</f>
        <v>6.33</v>
      </c>
      <c r="R9" s="256"/>
      <c r="S9" s="257"/>
    </row>
    <row r="10" s="218" customFormat="true" ht="15.75" hidden="false" customHeight="true" outlineLevel="0" collapsed="false">
      <c r="A10" s="233" t="n">
        <v>2</v>
      </c>
      <c r="B10" s="233"/>
      <c r="C10" s="234" t="s">
        <v>49</v>
      </c>
      <c r="D10" s="235" t="s">
        <v>824</v>
      </c>
      <c r="E10" s="236" t="s">
        <v>825</v>
      </c>
      <c r="F10" s="237" t="s">
        <v>88</v>
      </c>
      <c r="G10" s="237" t="s">
        <v>826</v>
      </c>
      <c r="H10" s="238" t="s">
        <v>90</v>
      </c>
      <c r="I10" s="239" t="n">
        <v>14</v>
      </c>
      <c r="J10" s="240" t="n">
        <v>5.78</v>
      </c>
      <c r="K10" s="240" t="n">
        <v>5.67</v>
      </c>
      <c r="L10" s="240" t="n">
        <v>5.27</v>
      </c>
      <c r="M10" s="241" t="n">
        <v>7</v>
      </c>
      <c r="N10" s="240" t="n">
        <v>5.44</v>
      </c>
      <c r="O10" s="240" t="n">
        <v>5.57</v>
      </c>
      <c r="P10" s="240" t="s">
        <v>823</v>
      </c>
      <c r="Q10" s="242" t="n">
        <f aca="false">MAX(J10:L10,N10:P10)</f>
        <v>5.78</v>
      </c>
      <c r="R10" s="243" t="s">
        <v>403</v>
      </c>
      <c r="S10" s="244" t="s">
        <v>91</v>
      </c>
      <c r="T10" s="245"/>
    </row>
    <row r="11" s="33" customFormat="true" ht="10.2" hidden="false" customHeight="true" outlineLevel="0" collapsed="false">
      <c r="A11" s="246"/>
      <c r="B11" s="247"/>
      <c r="C11" s="248"/>
      <c r="D11" s="249"/>
      <c r="E11" s="250"/>
      <c r="F11" s="251"/>
      <c r="G11" s="251"/>
      <c r="H11" s="252"/>
      <c r="I11" s="253"/>
      <c r="J11" s="52" t="n">
        <v>2.1</v>
      </c>
      <c r="K11" s="52" t="n">
        <v>0.3</v>
      </c>
      <c r="L11" s="52" t="n">
        <v>1.5</v>
      </c>
      <c r="M11" s="254"/>
      <c r="N11" s="52" t="n">
        <v>1.3</v>
      </c>
      <c r="O11" s="52" t="n">
        <v>0.6</v>
      </c>
      <c r="P11" s="52"/>
      <c r="Q11" s="255" t="n">
        <f aca="false">Q10</f>
        <v>5.78</v>
      </c>
      <c r="R11" s="256"/>
      <c r="S11" s="257"/>
    </row>
    <row r="12" s="218" customFormat="true" ht="15.75" hidden="false" customHeight="true" outlineLevel="0" collapsed="false">
      <c r="A12" s="233" t="n">
        <v>3</v>
      </c>
      <c r="B12" s="233"/>
      <c r="C12" s="234" t="s">
        <v>80</v>
      </c>
      <c r="D12" s="235" t="s">
        <v>81</v>
      </c>
      <c r="E12" s="236" t="s">
        <v>82</v>
      </c>
      <c r="F12" s="237" t="s">
        <v>37</v>
      </c>
      <c r="G12" s="237" t="s">
        <v>38</v>
      </c>
      <c r="H12" s="238"/>
      <c r="I12" s="239" t="n">
        <v>11</v>
      </c>
      <c r="J12" s="240" t="n">
        <v>5.67</v>
      </c>
      <c r="K12" s="240" t="n">
        <v>5.49</v>
      </c>
      <c r="L12" s="240" t="n">
        <v>5.51</v>
      </c>
      <c r="M12" s="241" t="n">
        <v>6</v>
      </c>
      <c r="N12" s="240" t="n">
        <v>5.59</v>
      </c>
      <c r="O12" s="240" t="s">
        <v>823</v>
      </c>
      <c r="P12" s="240" t="n">
        <v>5.39</v>
      </c>
      <c r="Q12" s="242" t="n">
        <f aca="false">MAX(J12:L12,N12:P12)</f>
        <v>5.67</v>
      </c>
      <c r="R12" s="243" t="s">
        <v>403</v>
      </c>
      <c r="S12" s="244" t="s">
        <v>83</v>
      </c>
      <c r="T12" s="245"/>
    </row>
    <row r="13" s="33" customFormat="true" ht="10.2" hidden="false" customHeight="true" outlineLevel="0" collapsed="false">
      <c r="A13" s="246"/>
      <c r="B13" s="247"/>
      <c r="C13" s="248"/>
      <c r="D13" s="249"/>
      <c r="E13" s="250"/>
      <c r="F13" s="251"/>
      <c r="G13" s="251"/>
      <c r="H13" s="252"/>
      <c r="I13" s="253"/>
      <c r="J13" s="52" t="n">
        <v>1.8</v>
      </c>
      <c r="K13" s="52" t="n">
        <v>2</v>
      </c>
      <c r="L13" s="52" t="n">
        <v>-0.1</v>
      </c>
      <c r="M13" s="254"/>
      <c r="N13" s="52" t="n">
        <v>0.9</v>
      </c>
      <c r="O13" s="52"/>
      <c r="P13" s="52" t="n">
        <v>0.8</v>
      </c>
      <c r="Q13" s="255" t="n">
        <f aca="false">Q12</f>
        <v>5.67</v>
      </c>
      <c r="R13" s="256"/>
      <c r="S13" s="257"/>
    </row>
    <row r="14" s="218" customFormat="true" ht="15.75" hidden="false" customHeight="true" outlineLevel="0" collapsed="false">
      <c r="A14" s="233" t="n">
        <v>4</v>
      </c>
      <c r="B14" s="233"/>
      <c r="C14" s="234" t="s">
        <v>62</v>
      </c>
      <c r="D14" s="235" t="s">
        <v>104</v>
      </c>
      <c r="E14" s="236" t="s">
        <v>105</v>
      </c>
      <c r="F14" s="237" t="s">
        <v>106</v>
      </c>
      <c r="G14" s="237" t="s">
        <v>107</v>
      </c>
      <c r="H14" s="238"/>
      <c r="I14" s="239" t="n">
        <v>9</v>
      </c>
      <c r="J14" s="240" t="n">
        <v>5.53</v>
      </c>
      <c r="K14" s="240" t="s">
        <v>823</v>
      </c>
      <c r="L14" s="240" t="n">
        <v>5.31</v>
      </c>
      <c r="M14" s="241" t="n">
        <v>5</v>
      </c>
      <c r="N14" s="240" t="n">
        <v>5.18</v>
      </c>
      <c r="O14" s="240" t="n">
        <v>5.48</v>
      </c>
      <c r="P14" s="240" t="n">
        <v>5.44</v>
      </c>
      <c r="Q14" s="242" t="n">
        <f aca="false">MAX(J14:L14,N14:P14)</f>
        <v>5.53</v>
      </c>
      <c r="R14" s="243" t="s">
        <v>643</v>
      </c>
      <c r="S14" s="244" t="s">
        <v>108</v>
      </c>
      <c r="T14" s="245"/>
    </row>
    <row r="15" s="33" customFormat="true" ht="10.2" hidden="false" customHeight="true" outlineLevel="0" collapsed="false">
      <c r="A15" s="246"/>
      <c r="B15" s="247"/>
      <c r="C15" s="248"/>
      <c r="D15" s="249"/>
      <c r="E15" s="250"/>
      <c r="F15" s="251"/>
      <c r="G15" s="251"/>
      <c r="H15" s="252"/>
      <c r="I15" s="253"/>
      <c r="J15" s="52" t="n">
        <v>0.3</v>
      </c>
      <c r="K15" s="52"/>
      <c r="L15" s="52" t="n">
        <v>1.8</v>
      </c>
      <c r="M15" s="254"/>
      <c r="N15" s="52" t="n">
        <v>1.4</v>
      </c>
      <c r="O15" s="52" t="n">
        <v>1.8</v>
      </c>
      <c r="P15" s="52" t="n">
        <v>0.3</v>
      </c>
      <c r="Q15" s="255" t="n">
        <f aca="false">Q14</f>
        <v>5.53</v>
      </c>
      <c r="R15" s="256" t="str">
        <f aca="false">IF(ISBLANK(Q15),"",IF(Q15&lt;4.6,"",IF(Q15&gt;=6.62,"TSM",IF(Q15&gt;=6.35,"SM",IF(Q15&gt;=6,"KSM",IF(Q15&gt;=5.6,"I A",IF(Q15&gt;=5.15,"II A",IF(Q15&gt;=4.6,"III A"))))))))</f>
        <v>II A</v>
      </c>
      <c r="S15" s="257"/>
    </row>
    <row r="16" s="218" customFormat="true" ht="15.75" hidden="false" customHeight="true" outlineLevel="0" collapsed="false">
      <c r="A16" s="233" t="n">
        <v>5</v>
      </c>
      <c r="B16" s="233"/>
      <c r="C16" s="234" t="s">
        <v>765</v>
      </c>
      <c r="D16" s="235" t="s">
        <v>766</v>
      </c>
      <c r="E16" s="236" t="s">
        <v>767</v>
      </c>
      <c r="F16" s="237" t="s">
        <v>152</v>
      </c>
      <c r="G16" s="237" t="s">
        <v>38</v>
      </c>
      <c r="H16" s="238"/>
      <c r="I16" s="239" t="n">
        <v>8</v>
      </c>
      <c r="J16" s="240" t="n">
        <v>4.84</v>
      </c>
      <c r="K16" s="240" t="n">
        <v>5.15</v>
      </c>
      <c r="L16" s="240" t="n">
        <v>4.97</v>
      </c>
      <c r="M16" s="241" t="n">
        <v>4</v>
      </c>
      <c r="N16" s="240" t="s">
        <v>823</v>
      </c>
      <c r="O16" s="240" t="n">
        <v>4.5</v>
      </c>
      <c r="P16" s="240" t="s">
        <v>823</v>
      </c>
      <c r="Q16" s="242" t="n">
        <f aca="false">MAX(J16:L16,N16:P16)</f>
        <v>5.15</v>
      </c>
      <c r="R16" s="243" t="s">
        <v>643</v>
      </c>
      <c r="S16" s="244" t="s">
        <v>273</v>
      </c>
      <c r="T16" s="245"/>
    </row>
    <row r="17" s="33" customFormat="true" ht="10.2" hidden="false" customHeight="true" outlineLevel="0" collapsed="false">
      <c r="A17" s="246"/>
      <c r="B17" s="247"/>
      <c r="C17" s="248"/>
      <c r="D17" s="249"/>
      <c r="E17" s="250"/>
      <c r="F17" s="251"/>
      <c r="G17" s="251"/>
      <c r="H17" s="252"/>
      <c r="I17" s="253"/>
      <c r="J17" s="52" t="n">
        <v>1.5</v>
      </c>
      <c r="K17" s="52" t="n">
        <v>1.4</v>
      </c>
      <c r="L17" s="52" t="n">
        <v>1.4</v>
      </c>
      <c r="M17" s="254"/>
      <c r="N17" s="52"/>
      <c r="O17" s="52" t="n">
        <v>1</v>
      </c>
      <c r="P17" s="52"/>
      <c r="Q17" s="255" t="n">
        <f aca="false">Q16</f>
        <v>5.15</v>
      </c>
      <c r="R17" s="256" t="str">
        <f aca="false">IF(ISBLANK(Q17),"",IF(Q17&lt;4.6,"",IF(Q17&gt;=6.62,"TSM",IF(Q17&gt;=6.35,"SM",IF(Q17&gt;=6,"KSM",IF(Q17&gt;=5.6,"I A",IF(Q17&gt;=5.15,"II A",IF(Q17&gt;=4.6,"III A"))))))))</f>
        <v>II A</v>
      </c>
      <c r="S17" s="257"/>
    </row>
    <row r="18" s="218" customFormat="true" ht="15.75" hidden="false" customHeight="true" outlineLevel="0" collapsed="false">
      <c r="A18" s="233" t="n">
        <v>6</v>
      </c>
      <c r="B18" s="233"/>
      <c r="C18" s="234" t="s">
        <v>27</v>
      </c>
      <c r="D18" s="235" t="s">
        <v>827</v>
      </c>
      <c r="E18" s="236" t="s">
        <v>828</v>
      </c>
      <c r="F18" s="237" t="s">
        <v>152</v>
      </c>
      <c r="G18" s="237" t="s">
        <v>38</v>
      </c>
      <c r="H18" s="238"/>
      <c r="I18" s="239" t="n">
        <v>7</v>
      </c>
      <c r="J18" s="240" t="n">
        <v>5.08</v>
      </c>
      <c r="K18" s="240" t="n">
        <v>4.92</v>
      </c>
      <c r="L18" s="240" t="n">
        <v>5.08</v>
      </c>
      <c r="M18" s="241" t="n">
        <v>3</v>
      </c>
      <c r="N18" s="240" t="n">
        <v>5.13</v>
      </c>
      <c r="O18" s="240" t="n">
        <v>4.97</v>
      </c>
      <c r="P18" s="240" t="n">
        <v>4.98</v>
      </c>
      <c r="Q18" s="242" t="n">
        <f aca="false">MAX(J18:L18,N18:P18)</f>
        <v>5.13</v>
      </c>
      <c r="R18" s="243" t="s">
        <v>703</v>
      </c>
      <c r="S18" s="244" t="s">
        <v>273</v>
      </c>
      <c r="T18" s="245"/>
    </row>
    <row r="19" s="33" customFormat="true" ht="10.2" hidden="false" customHeight="true" outlineLevel="0" collapsed="false">
      <c r="A19" s="246"/>
      <c r="B19" s="247"/>
      <c r="C19" s="248"/>
      <c r="D19" s="249"/>
      <c r="E19" s="250"/>
      <c r="F19" s="251"/>
      <c r="G19" s="251"/>
      <c r="H19" s="252"/>
      <c r="I19" s="253"/>
      <c r="J19" s="52" t="n">
        <v>1.5</v>
      </c>
      <c r="K19" s="52" t="n">
        <v>0.7</v>
      </c>
      <c r="L19" s="52" t="n">
        <v>1.8</v>
      </c>
      <c r="M19" s="254"/>
      <c r="N19" s="52" t="n">
        <v>3</v>
      </c>
      <c r="O19" s="52" t="n">
        <v>2.4</v>
      </c>
      <c r="P19" s="52" t="n">
        <v>0.6</v>
      </c>
      <c r="Q19" s="255" t="n">
        <f aca="false">Q18</f>
        <v>5.13</v>
      </c>
      <c r="R19" s="256" t="str">
        <f aca="false">IF(ISBLANK(Q19),"",IF(Q19&lt;4.6,"",IF(Q19&gt;=6.62,"TSM",IF(Q19&gt;=6.35,"SM",IF(Q19&gt;=6,"KSM",IF(Q19&gt;=5.6,"I A",IF(Q19&gt;=5.15,"II A",IF(Q19&gt;=4.6,"III A"))))))))</f>
        <v>III A</v>
      </c>
      <c r="S19" s="257"/>
    </row>
    <row r="20" s="218" customFormat="true" ht="15.75" hidden="false" customHeight="true" outlineLevel="0" collapsed="false">
      <c r="A20" s="233" t="n">
        <v>7</v>
      </c>
      <c r="B20" s="233"/>
      <c r="C20" s="234" t="s">
        <v>611</v>
      </c>
      <c r="D20" s="235" t="s">
        <v>829</v>
      </c>
      <c r="E20" s="236" t="s">
        <v>830</v>
      </c>
      <c r="F20" s="237" t="s">
        <v>52</v>
      </c>
      <c r="G20" s="237" t="s">
        <v>24</v>
      </c>
      <c r="H20" s="238"/>
      <c r="I20" s="239" t="n">
        <v>6</v>
      </c>
      <c r="J20" s="240" t="n">
        <v>4.94</v>
      </c>
      <c r="K20" s="240" t="n">
        <v>5.02</v>
      </c>
      <c r="L20" s="240" t="n">
        <v>5.04</v>
      </c>
      <c r="M20" s="241" t="n">
        <v>2</v>
      </c>
      <c r="N20" s="240" t="n">
        <v>4.95</v>
      </c>
      <c r="O20" s="240" t="s">
        <v>823</v>
      </c>
      <c r="P20" s="240" t="s">
        <v>823</v>
      </c>
      <c r="Q20" s="242" t="n">
        <f aca="false">MAX(J20:L20,N20:P20)</f>
        <v>5.04</v>
      </c>
      <c r="R20" s="243" t="s">
        <v>703</v>
      </c>
      <c r="S20" s="244" t="s">
        <v>78</v>
      </c>
      <c r="T20" s="245"/>
    </row>
    <row r="21" s="33" customFormat="true" ht="10.2" hidden="false" customHeight="true" outlineLevel="0" collapsed="false">
      <c r="A21" s="246"/>
      <c r="B21" s="247"/>
      <c r="C21" s="248"/>
      <c r="D21" s="249"/>
      <c r="E21" s="250"/>
      <c r="F21" s="251"/>
      <c r="G21" s="251"/>
      <c r="H21" s="252"/>
      <c r="I21" s="253"/>
      <c r="J21" s="52" t="n">
        <v>0.5</v>
      </c>
      <c r="K21" s="52" t="n">
        <v>1.3</v>
      </c>
      <c r="L21" s="52" t="n">
        <v>0.6</v>
      </c>
      <c r="M21" s="254"/>
      <c r="N21" s="52" t="n">
        <v>2.3</v>
      </c>
      <c r="O21" s="52"/>
      <c r="P21" s="52"/>
      <c r="Q21" s="255" t="n">
        <f aca="false">Q20</f>
        <v>5.04</v>
      </c>
      <c r="R21" s="256" t="str">
        <f aca="false">IF(ISBLANK(Q21),"",IF(Q21&lt;4.6,"",IF(Q21&gt;=6.62,"TSM",IF(Q21&gt;=6.35,"SM",IF(Q21&gt;=6,"KSM",IF(Q21&gt;=5.6,"I A",IF(Q21&gt;=5.15,"II A",IF(Q21&gt;=4.6,"III A"))))))))</f>
        <v>III A</v>
      </c>
      <c r="S21" s="257"/>
    </row>
    <row r="22" s="218" customFormat="true" ht="15.75" hidden="false" customHeight="true" outlineLevel="0" collapsed="false">
      <c r="A22" s="233" t="n">
        <v>8</v>
      </c>
      <c r="B22" s="233"/>
      <c r="C22" s="234" t="s">
        <v>768</v>
      </c>
      <c r="D22" s="235" t="s">
        <v>769</v>
      </c>
      <c r="E22" s="236" t="s">
        <v>770</v>
      </c>
      <c r="F22" s="237" t="s">
        <v>152</v>
      </c>
      <c r="G22" s="237" t="s">
        <v>38</v>
      </c>
      <c r="H22" s="238"/>
      <c r="I22" s="239" t="n">
        <v>5</v>
      </c>
      <c r="J22" s="240" t="n">
        <v>4.93</v>
      </c>
      <c r="K22" s="240" t="n">
        <v>4.59</v>
      </c>
      <c r="L22" s="240" t="n">
        <v>4.91</v>
      </c>
      <c r="M22" s="241" t="n">
        <v>1</v>
      </c>
      <c r="N22" s="240" t="n">
        <v>4.87</v>
      </c>
      <c r="O22" s="240" t="s">
        <v>823</v>
      </c>
      <c r="P22" s="240" t="n">
        <v>4.76</v>
      </c>
      <c r="Q22" s="242" t="n">
        <f aca="false">MAX(J22:L22,N22:P22)</f>
        <v>4.93</v>
      </c>
      <c r="R22" s="243" t="s">
        <v>703</v>
      </c>
      <c r="S22" s="244" t="s">
        <v>831</v>
      </c>
      <c r="T22" s="245"/>
    </row>
    <row r="23" s="33" customFormat="true" ht="10.2" hidden="false" customHeight="true" outlineLevel="0" collapsed="false">
      <c r="A23" s="246"/>
      <c r="B23" s="247"/>
      <c r="C23" s="248"/>
      <c r="D23" s="249"/>
      <c r="E23" s="250"/>
      <c r="F23" s="251"/>
      <c r="G23" s="251"/>
      <c r="H23" s="252"/>
      <c r="I23" s="253"/>
      <c r="J23" s="52" t="n">
        <v>2.8</v>
      </c>
      <c r="K23" s="52" t="n">
        <v>1</v>
      </c>
      <c r="L23" s="52" t="n">
        <v>2</v>
      </c>
      <c r="M23" s="254"/>
      <c r="N23" s="52" t="n">
        <v>0.8</v>
      </c>
      <c r="O23" s="52"/>
      <c r="P23" s="52" t="n">
        <v>0.8</v>
      </c>
      <c r="Q23" s="255" t="n">
        <f aca="false">Q22</f>
        <v>4.93</v>
      </c>
      <c r="R23" s="256" t="str">
        <f aca="false">IF(ISBLANK(Q23),"",IF(Q23&lt;4.6,"",IF(Q23&gt;=6.62,"TSM",IF(Q23&gt;=6.35,"SM",IF(Q23&gt;=6,"KSM",IF(Q23&gt;=5.6,"I A",IF(Q23&gt;=5.15,"II A",IF(Q23&gt;=4.6,"III A"))))))))</f>
        <v>III A</v>
      </c>
      <c r="S23" s="257" t="s">
        <v>417</v>
      </c>
    </row>
    <row r="24" s="218" customFormat="true" ht="15.75" hidden="false" customHeight="true" outlineLevel="0" collapsed="false">
      <c r="A24" s="233" t="n">
        <v>9</v>
      </c>
      <c r="B24" s="233"/>
      <c r="C24" s="234" t="s">
        <v>832</v>
      </c>
      <c r="D24" s="235" t="s">
        <v>833</v>
      </c>
      <c r="E24" s="236" t="s">
        <v>834</v>
      </c>
      <c r="F24" s="237" t="s">
        <v>52</v>
      </c>
      <c r="G24" s="237" t="s">
        <v>24</v>
      </c>
      <c r="H24" s="238"/>
      <c r="I24" s="239" t="n">
        <v>4</v>
      </c>
      <c r="J24" s="240" t="s">
        <v>823</v>
      </c>
      <c r="K24" s="240" t="s">
        <v>823</v>
      </c>
      <c r="L24" s="240" t="n">
        <v>4.92</v>
      </c>
      <c r="M24" s="241"/>
      <c r="N24" s="240"/>
      <c r="O24" s="240"/>
      <c r="P24" s="240"/>
      <c r="Q24" s="242" t="n">
        <f aca="false">MAX(J24:L24,N24:P24)</f>
        <v>4.92</v>
      </c>
      <c r="R24" s="243" t="s">
        <v>703</v>
      </c>
      <c r="S24" s="244" t="s">
        <v>835</v>
      </c>
      <c r="T24" s="245"/>
    </row>
    <row r="25" s="33" customFormat="true" ht="10.2" hidden="false" customHeight="true" outlineLevel="0" collapsed="false">
      <c r="A25" s="246"/>
      <c r="B25" s="247"/>
      <c r="C25" s="248"/>
      <c r="D25" s="249"/>
      <c r="E25" s="250"/>
      <c r="F25" s="251"/>
      <c r="G25" s="251"/>
      <c r="H25" s="252"/>
      <c r="I25" s="253"/>
      <c r="J25" s="52"/>
      <c r="K25" s="52"/>
      <c r="L25" s="52" t="n">
        <v>-0.5</v>
      </c>
      <c r="M25" s="254"/>
      <c r="N25" s="52"/>
      <c r="O25" s="52"/>
      <c r="P25" s="52"/>
      <c r="Q25" s="255" t="n">
        <f aca="false">Q24</f>
        <v>4.92</v>
      </c>
      <c r="R25" s="256" t="str">
        <f aca="false">IF(ISBLANK(Q25),"",IF(Q25&lt;4.6,"",IF(Q25&gt;=6.62,"TSM",IF(Q25&gt;=6.35,"SM",IF(Q25&gt;=6,"KSM",IF(Q25&gt;=5.6,"I A",IF(Q25&gt;=5.15,"II A",IF(Q25&gt;=4.6,"III A"))))))))</f>
        <v>III A</v>
      </c>
      <c r="S25" s="257" t="s">
        <v>836</v>
      </c>
    </row>
    <row r="26" s="218" customFormat="true" ht="15.75" hidden="false" customHeight="true" outlineLevel="0" collapsed="false">
      <c r="A26" s="233" t="n">
        <v>10</v>
      </c>
      <c r="B26" s="233"/>
      <c r="C26" s="234" t="s">
        <v>130</v>
      </c>
      <c r="D26" s="235" t="s">
        <v>312</v>
      </c>
      <c r="E26" s="236" t="s">
        <v>313</v>
      </c>
      <c r="F26" s="237" t="s">
        <v>120</v>
      </c>
      <c r="G26" s="237" t="s">
        <v>218</v>
      </c>
      <c r="H26" s="238" t="s">
        <v>219</v>
      </c>
      <c r="I26" s="239" t="n">
        <v>3</v>
      </c>
      <c r="J26" s="240" t="n">
        <v>4.88</v>
      </c>
      <c r="K26" s="240" t="n">
        <v>4.59</v>
      </c>
      <c r="L26" s="240" t="n">
        <v>4.9</v>
      </c>
      <c r="M26" s="241"/>
      <c r="N26" s="240"/>
      <c r="O26" s="240"/>
      <c r="P26" s="240"/>
      <c r="Q26" s="242" t="n">
        <f aca="false">MAX(J26:L26,N26:P26)</f>
        <v>4.9</v>
      </c>
      <c r="R26" s="243" t="s">
        <v>703</v>
      </c>
      <c r="S26" s="244" t="s">
        <v>220</v>
      </c>
      <c r="T26" s="245"/>
    </row>
    <row r="27" s="33" customFormat="true" ht="10.2" hidden="false" customHeight="true" outlineLevel="0" collapsed="false">
      <c r="A27" s="246"/>
      <c r="B27" s="247"/>
      <c r="C27" s="248"/>
      <c r="D27" s="249"/>
      <c r="E27" s="250"/>
      <c r="F27" s="251"/>
      <c r="G27" s="251"/>
      <c r="H27" s="252"/>
      <c r="I27" s="253"/>
      <c r="J27" s="52" t="n">
        <v>-0.2</v>
      </c>
      <c r="K27" s="52" t="n">
        <v>1.6</v>
      </c>
      <c r="L27" s="52" t="n">
        <v>1.4</v>
      </c>
      <c r="M27" s="254"/>
      <c r="N27" s="52"/>
      <c r="O27" s="52"/>
      <c r="P27" s="52"/>
      <c r="Q27" s="255" t="n">
        <f aca="false">Q26</f>
        <v>4.9</v>
      </c>
      <c r="R27" s="256" t="str">
        <f aca="false">IF(ISBLANK(Q27),"",IF(Q27&lt;4.6,"",IF(Q27&gt;=6.62,"TSM",IF(Q27&gt;=6.35,"SM",IF(Q27&gt;=6,"KSM",IF(Q27&gt;=5.6,"I A",IF(Q27&gt;=5.15,"II A",IF(Q27&gt;=4.6,"III A"))))))))</f>
        <v>III A</v>
      </c>
      <c r="S27" s="257"/>
    </row>
    <row r="28" s="218" customFormat="true" ht="15.75" hidden="false" customHeight="true" outlineLevel="0" collapsed="false">
      <c r="A28" s="233" t="n">
        <v>11</v>
      </c>
      <c r="B28" s="233"/>
      <c r="C28" s="234" t="s">
        <v>837</v>
      </c>
      <c r="D28" s="235" t="s">
        <v>838</v>
      </c>
      <c r="E28" s="236" t="s">
        <v>798</v>
      </c>
      <c r="F28" s="237" t="s">
        <v>65</v>
      </c>
      <c r="G28" s="237" t="s">
        <v>66</v>
      </c>
      <c r="H28" s="238" t="s">
        <v>67</v>
      </c>
      <c r="I28" s="239" t="n">
        <v>2</v>
      </c>
      <c r="J28" s="240" t="n">
        <v>4.81</v>
      </c>
      <c r="K28" s="240" t="n">
        <v>4.89</v>
      </c>
      <c r="L28" s="240" t="n">
        <v>4.77</v>
      </c>
      <c r="M28" s="241"/>
      <c r="N28" s="240"/>
      <c r="O28" s="240"/>
      <c r="P28" s="240"/>
      <c r="Q28" s="242" t="n">
        <v>4.89</v>
      </c>
      <c r="R28" s="243" t="s">
        <v>703</v>
      </c>
      <c r="S28" s="244" t="s">
        <v>68</v>
      </c>
      <c r="T28" s="245"/>
    </row>
    <row r="29" s="33" customFormat="true" ht="10.2" hidden="false" customHeight="true" outlineLevel="0" collapsed="false">
      <c r="A29" s="246"/>
      <c r="B29" s="247"/>
      <c r="C29" s="248"/>
      <c r="D29" s="249"/>
      <c r="E29" s="250"/>
      <c r="F29" s="251"/>
      <c r="G29" s="251"/>
      <c r="H29" s="252"/>
      <c r="I29" s="253"/>
      <c r="J29" s="52" t="n">
        <v>1.7</v>
      </c>
      <c r="K29" s="52" t="n">
        <v>1.5</v>
      </c>
      <c r="L29" s="52" t="n">
        <v>1.3</v>
      </c>
      <c r="M29" s="254"/>
      <c r="N29" s="52"/>
      <c r="O29" s="52"/>
      <c r="P29" s="52"/>
      <c r="Q29" s="255" t="n">
        <f aca="false">Q28</f>
        <v>4.89</v>
      </c>
      <c r="R29" s="256" t="str">
        <f aca="false">IF(ISBLANK(Q29),"",IF(Q29&lt;4.6,"",IF(Q29&gt;=6.62,"TSM",IF(Q29&gt;=6.35,"SM",IF(Q29&gt;=6,"KSM",IF(Q29&gt;=5.6,"I A",IF(Q29&gt;=5.15,"II A",IF(Q29&gt;=4.6,"III A"))))))))</f>
        <v>III A</v>
      </c>
      <c r="S29" s="257"/>
    </row>
    <row r="30" s="218" customFormat="true" ht="15.75" hidden="false" customHeight="true" outlineLevel="0" collapsed="false">
      <c r="A30" s="233" t="n">
        <v>12</v>
      </c>
      <c r="B30" s="233"/>
      <c r="C30" s="234" t="s">
        <v>274</v>
      </c>
      <c r="D30" s="235" t="s">
        <v>839</v>
      </c>
      <c r="E30" s="236" t="s">
        <v>840</v>
      </c>
      <c r="F30" s="237" t="s">
        <v>152</v>
      </c>
      <c r="G30" s="237" t="s">
        <v>38</v>
      </c>
      <c r="H30" s="238"/>
      <c r="I30" s="239" t="n">
        <v>1</v>
      </c>
      <c r="J30" s="240" t="n">
        <v>4.81</v>
      </c>
      <c r="K30" s="240" t="n">
        <v>4.76</v>
      </c>
      <c r="L30" s="240" t="n">
        <v>4.82</v>
      </c>
      <c r="M30" s="241"/>
      <c r="N30" s="240"/>
      <c r="O30" s="240"/>
      <c r="P30" s="240"/>
      <c r="Q30" s="242" t="n">
        <f aca="false">MAX(J30:L30,N30:P30)</f>
        <v>4.82</v>
      </c>
      <c r="R30" s="243" t="s">
        <v>703</v>
      </c>
      <c r="S30" s="244" t="s">
        <v>417</v>
      </c>
      <c r="T30" s="245"/>
    </row>
    <row r="31" s="33" customFormat="true" ht="10.2" hidden="false" customHeight="true" outlineLevel="0" collapsed="false">
      <c r="A31" s="246"/>
      <c r="B31" s="247"/>
      <c r="C31" s="248"/>
      <c r="D31" s="249"/>
      <c r="E31" s="250"/>
      <c r="F31" s="251"/>
      <c r="G31" s="251"/>
      <c r="H31" s="252"/>
      <c r="I31" s="253"/>
      <c r="J31" s="52" t="n">
        <v>-0.9</v>
      </c>
      <c r="K31" s="52" t="n">
        <v>3.3</v>
      </c>
      <c r="L31" s="52" t="n">
        <v>0.7</v>
      </c>
      <c r="M31" s="254"/>
      <c r="N31" s="52"/>
      <c r="O31" s="52"/>
      <c r="P31" s="52"/>
      <c r="Q31" s="255" t="n">
        <f aca="false">Q30</f>
        <v>4.82</v>
      </c>
      <c r="R31" s="256" t="str">
        <f aca="false">IF(ISBLANK(Q31),"",IF(Q31&lt;4.6,"",IF(Q31&gt;=6.62,"TSM",IF(Q31&gt;=6.35,"SM",IF(Q31&gt;=6,"KSM",IF(Q31&gt;=5.6,"I A",IF(Q31&gt;=5.15,"II A",IF(Q31&gt;=4.6,"III A"))))))))</f>
        <v>III A</v>
      </c>
      <c r="S31" s="257"/>
    </row>
    <row r="32" s="218" customFormat="true" ht="15.75" hidden="false" customHeight="true" outlineLevel="0" collapsed="false">
      <c r="A32" s="233" t="n">
        <v>13</v>
      </c>
      <c r="B32" s="233"/>
      <c r="C32" s="234" t="s">
        <v>682</v>
      </c>
      <c r="D32" s="235" t="s">
        <v>683</v>
      </c>
      <c r="E32" s="236" t="s">
        <v>684</v>
      </c>
      <c r="F32" s="237" t="s">
        <v>45</v>
      </c>
      <c r="G32" s="237" t="s">
        <v>24</v>
      </c>
      <c r="H32" s="238"/>
      <c r="I32" s="239"/>
      <c r="J32" s="240" t="n">
        <v>4.71</v>
      </c>
      <c r="K32" s="240" t="s">
        <v>823</v>
      </c>
      <c r="L32" s="240" t="n">
        <v>3.58</v>
      </c>
      <c r="M32" s="241"/>
      <c r="N32" s="240"/>
      <c r="O32" s="240"/>
      <c r="P32" s="240"/>
      <c r="Q32" s="242" t="n">
        <f aca="false">MAX(J32:L32,N32:P32)</f>
        <v>4.71</v>
      </c>
      <c r="R32" s="243" t="s">
        <v>703</v>
      </c>
      <c r="S32" s="244" t="s">
        <v>685</v>
      </c>
      <c r="T32" s="245"/>
    </row>
    <row r="33" s="33" customFormat="true" ht="10.2" hidden="false" customHeight="true" outlineLevel="0" collapsed="false">
      <c r="A33" s="246"/>
      <c r="B33" s="247"/>
      <c r="C33" s="248"/>
      <c r="D33" s="249"/>
      <c r="E33" s="250"/>
      <c r="F33" s="251"/>
      <c r="G33" s="251"/>
      <c r="H33" s="252"/>
      <c r="I33" s="253"/>
      <c r="J33" s="52" t="n">
        <v>0.8</v>
      </c>
      <c r="K33" s="52"/>
      <c r="L33" s="52" t="n">
        <v>-1</v>
      </c>
      <c r="M33" s="254"/>
      <c r="N33" s="52"/>
      <c r="O33" s="52"/>
      <c r="P33" s="52"/>
      <c r="Q33" s="255" t="n">
        <f aca="false">Q32</f>
        <v>4.71</v>
      </c>
      <c r="R33" s="256" t="str">
        <f aca="false">IF(ISBLANK(Q33),"",IF(Q33&lt;4.6,"",IF(Q33&gt;=6.62,"TSM",IF(Q33&gt;=6.35,"SM",IF(Q33&gt;=6,"KSM",IF(Q33&gt;=5.6,"I A",IF(Q33&gt;=5.15,"II A",IF(Q33&gt;=4.6,"III A"))))))))</f>
        <v>III A</v>
      </c>
      <c r="S33" s="257"/>
    </row>
    <row r="34" s="218" customFormat="true" ht="15.75" hidden="false" customHeight="true" outlineLevel="0" collapsed="false">
      <c r="A34" s="233" t="n">
        <v>14</v>
      </c>
      <c r="B34" s="233"/>
      <c r="C34" s="234" t="s">
        <v>130</v>
      </c>
      <c r="D34" s="235" t="s">
        <v>131</v>
      </c>
      <c r="E34" s="236" t="s">
        <v>132</v>
      </c>
      <c r="F34" s="237" t="s">
        <v>37</v>
      </c>
      <c r="G34" s="237" t="s">
        <v>38</v>
      </c>
      <c r="H34" s="238" t="s">
        <v>39</v>
      </c>
      <c r="I34" s="239"/>
      <c r="J34" s="240" t="n">
        <v>4.61</v>
      </c>
      <c r="K34" s="240" t="n">
        <v>4.65</v>
      </c>
      <c r="L34" s="240" t="n">
        <v>4.59</v>
      </c>
      <c r="M34" s="241"/>
      <c r="N34" s="240"/>
      <c r="O34" s="240"/>
      <c r="P34" s="240"/>
      <c r="Q34" s="242" t="n">
        <f aca="false">MAX(J34:L34,N34:P34)</f>
        <v>4.65</v>
      </c>
      <c r="R34" s="243" t="s">
        <v>703</v>
      </c>
      <c r="S34" s="244" t="s">
        <v>841</v>
      </c>
      <c r="T34" s="245"/>
    </row>
    <row r="35" s="33" customFormat="true" ht="10.2" hidden="false" customHeight="true" outlineLevel="0" collapsed="false">
      <c r="A35" s="246"/>
      <c r="B35" s="247"/>
      <c r="C35" s="248"/>
      <c r="D35" s="249"/>
      <c r="E35" s="250"/>
      <c r="F35" s="251"/>
      <c r="G35" s="251"/>
      <c r="H35" s="252"/>
      <c r="I35" s="253"/>
      <c r="J35" s="52" t="n">
        <v>0.4</v>
      </c>
      <c r="K35" s="52" t="n">
        <v>1.3</v>
      </c>
      <c r="L35" s="52" t="n">
        <v>0.9</v>
      </c>
      <c r="M35" s="254"/>
      <c r="N35" s="52"/>
      <c r="O35" s="52"/>
      <c r="P35" s="52"/>
      <c r="Q35" s="255" t="n">
        <f aca="false">Q34</f>
        <v>4.65</v>
      </c>
      <c r="R35" s="256" t="str">
        <f aca="false">IF(ISBLANK(Q35),"",IF(Q35&lt;4.6,"",IF(Q35&gt;=6.62,"TSM",IF(Q35&gt;=6.35,"SM",IF(Q35&gt;=6,"KSM",IF(Q35&gt;=5.6,"I A",IF(Q35&gt;=5.15,"II A",IF(Q35&gt;=4.6,"III A"))))))))</f>
        <v>III A</v>
      </c>
      <c r="S35" s="257" t="s">
        <v>153</v>
      </c>
    </row>
    <row r="36" s="218" customFormat="true" ht="15.75" hidden="false" customHeight="true" outlineLevel="0" collapsed="false">
      <c r="A36" s="233" t="n">
        <v>15</v>
      </c>
      <c r="B36" s="233"/>
      <c r="C36" s="234" t="s">
        <v>842</v>
      </c>
      <c r="D36" s="235" t="s">
        <v>843</v>
      </c>
      <c r="E36" s="236" t="s">
        <v>844</v>
      </c>
      <c r="F36" s="237" t="s">
        <v>52</v>
      </c>
      <c r="G36" s="237" t="s">
        <v>24</v>
      </c>
      <c r="H36" s="238"/>
      <c r="I36" s="239"/>
      <c r="J36" s="240" t="n">
        <v>4.3</v>
      </c>
      <c r="K36" s="240" t="n">
        <v>4.62</v>
      </c>
      <c r="L36" s="240" t="n">
        <v>3.4</v>
      </c>
      <c r="M36" s="241"/>
      <c r="N36" s="240"/>
      <c r="O36" s="240"/>
      <c r="P36" s="240"/>
      <c r="Q36" s="242" t="n">
        <f aca="false">MAX(J36:L36,N36:P36)</f>
        <v>4.62</v>
      </c>
      <c r="R36" s="243" t="s">
        <v>703</v>
      </c>
      <c r="S36" s="244" t="s">
        <v>334</v>
      </c>
      <c r="T36" s="245"/>
    </row>
    <row r="37" s="33" customFormat="true" ht="10.2" hidden="false" customHeight="true" outlineLevel="0" collapsed="false">
      <c r="A37" s="246"/>
      <c r="B37" s="247"/>
      <c r="C37" s="248"/>
      <c r="D37" s="249"/>
      <c r="E37" s="250"/>
      <c r="F37" s="251"/>
      <c r="G37" s="251"/>
      <c r="H37" s="252"/>
      <c r="I37" s="253"/>
      <c r="J37" s="52" t="n">
        <v>-0.3</v>
      </c>
      <c r="K37" s="52" t="n">
        <v>2.2</v>
      </c>
      <c r="L37" s="52" t="n">
        <v>1.1</v>
      </c>
      <c r="M37" s="254"/>
      <c r="N37" s="52"/>
      <c r="O37" s="52"/>
      <c r="P37" s="52"/>
      <c r="Q37" s="255" t="n">
        <f aca="false">Q36</f>
        <v>4.62</v>
      </c>
      <c r="R37" s="256" t="str">
        <f aca="false">IF(ISBLANK(Q37),"",IF(Q37&lt;4.6,"",IF(Q37&gt;=6.62,"TSM",IF(Q37&gt;=6.35,"SM",IF(Q37&gt;=6,"KSM",IF(Q37&gt;=5.6,"I A",IF(Q37&gt;=5.15,"II A",IF(Q37&gt;=4.6,"III A"))))))))</f>
        <v>III A</v>
      </c>
      <c r="S37" s="257"/>
    </row>
    <row r="38" s="218" customFormat="true" ht="15.75" hidden="false" customHeight="true" outlineLevel="0" collapsed="false">
      <c r="A38" s="233" t="n">
        <v>16</v>
      </c>
      <c r="B38" s="233"/>
      <c r="C38" s="234" t="s">
        <v>845</v>
      </c>
      <c r="D38" s="235" t="s">
        <v>846</v>
      </c>
      <c r="E38" s="236" t="s">
        <v>847</v>
      </c>
      <c r="F38" s="237" t="s">
        <v>340</v>
      </c>
      <c r="G38" s="237" t="s">
        <v>89</v>
      </c>
      <c r="H38" s="238" t="s">
        <v>90</v>
      </c>
      <c r="I38" s="239" t="s">
        <v>25</v>
      </c>
      <c r="J38" s="240" t="n">
        <v>4.38</v>
      </c>
      <c r="K38" s="240" t="n">
        <v>4.46</v>
      </c>
      <c r="L38" s="240" t="n">
        <v>4.22</v>
      </c>
      <c r="M38" s="241"/>
      <c r="N38" s="240"/>
      <c r="O38" s="240"/>
      <c r="P38" s="240"/>
      <c r="Q38" s="242" t="n">
        <f aca="false">MAX(J38:L38,N38:P38)</f>
        <v>4.46</v>
      </c>
      <c r="R38" s="258" t="str">
        <f aca="false">IF(ISBLANK(Q38),"",IF(Q38&lt;5.6,"",IF(Q38&gt;=8.05,"TSM",IF(Q38&gt;=7.65,"SM",IF(Q38&gt;=7.2,"KSM",IF(Q38&gt;=6.7,"I A",IF(Q38&gt;=6.2,"II A",IF(Q38&gt;=5.6,"III A"))))))))</f>
        <v/>
      </c>
      <c r="S38" s="244" t="s">
        <v>91</v>
      </c>
      <c r="T38" s="245"/>
    </row>
    <row r="39" s="33" customFormat="true" ht="10.2" hidden="false" customHeight="true" outlineLevel="0" collapsed="false">
      <c r="A39" s="246"/>
      <c r="B39" s="247"/>
      <c r="C39" s="259"/>
      <c r="D39" s="260"/>
      <c r="E39" s="250"/>
      <c r="F39" s="261"/>
      <c r="G39" s="261"/>
      <c r="H39" s="252"/>
      <c r="I39" s="253"/>
      <c r="J39" s="52" t="n">
        <v>1.1</v>
      </c>
      <c r="K39" s="52" t="n">
        <v>1.6</v>
      </c>
      <c r="L39" s="52" t="n">
        <v>1</v>
      </c>
      <c r="M39" s="254"/>
      <c r="N39" s="52"/>
      <c r="O39" s="52"/>
      <c r="P39" s="52"/>
      <c r="Q39" s="255" t="n">
        <f aca="false">Q38</f>
        <v>4.46</v>
      </c>
      <c r="R39" s="256" t="str">
        <f aca="false">IF(ISBLANK(Q39),"",IF(Q39&lt;4.6,"",IF(Q39&gt;=6.62,"TSM",IF(Q39&gt;=6.35,"SM",IF(Q39&gt;=6,"KSM",IF(Q39&gt;=5.6,"I A",IF(Q39&gt;=5.15,"II A",IF(Q39&gt;=4.6,"III A"))))))))</f>
        <v/>
      </c>
      <c r="S39" s="257"/>
    </row>
  </sheetData>
  <mergeCells count="1">
    <mergeCell ref="J6:P6"/>
  </mergeCells>
  <printOptions headings="false" gridLines="false" gridLinesSet="true" horizontalCentered="true" verticalCentered="false"/>
  <pageMargins left="0.196527777777778" right="0.196527777777778" top="0.196527777777778" bottom="0.0395833333333333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AG35"/>
  <sheetViews>
    <sheetView showFormulas="false" showGridLines="true" showRowColHeaders="true" showZeros="true" rightToLeft="false" tabSelected="false" showOutlineSymbols="true" defaultGridColor="true" view="normal" topLeftCell="A5" colorId="64" zoomScale="100" zoomScaleNormal="100" zoomScalePageLayoutView="100" workbookViewId="0">
      <selection pane="topLeft" activeCell="W21" activeCellId="0" sqref="W21"/>
    </sheetView>
  </sheetViews>
  <sheetFormatPr defaultRowHeight="13.2" zeroHeight="false" outlineLevelRow="0" outlineLevelCol="0"/>
  <cols>
    <col collapsed="false" customWidth="true" hidden="false" outlineLevel="0" max="1" min="1" style="137" width="4.78"/>
    <col collapsed="false" customWidth="true" hidden="true" outlineLevel="0" max="2" min="2" style="207" width="3.78"/>
    <col collapsed="false" customWidth="true" hidden="false" outlineLevel="0" max="3" min="3" style="207" width="10.45"/>
    <col collapsed="false" customWidth="true" hidden="false" outlineLevel="0" max="4" min="4" style="207" width="11.33"/>
    <col collapsed="false" customWidth="true" hidden="false" outlineLevel="0" max="5" min="5" style="207" width="9"/>
    <col collapsed="false" customWidth="true" hidden="false" outlineLevel="0" max="6" min="6" style="207" width="8.78"/>
    <col collapsed="false" customWidth="false" hidden="false" outlineLevel="0" max="7" min="7" style="207" width="11.45"/>
    <col collapsed="false" customWidth="true" hidden="false" outlineLevel="0" max="8" min="8" style="207" width="8.44"/>
    <col collapsed="false" customWidth="true" hidden="false" outlineLevel="0" max="9" min="9" style="208" width="5.1"/>
    <col collapsed="false" customWidth="true" hidden="false" outlineLevel="0" max="12" min="10" style="209" width="4.66"/>
    <col collapsed="false" customWidth="true" hidden="false" outlineLevel="0" max="13" min="13" style="209" width="3.11"/>
    <col collapsed="false" customWidth="true" hidden="false" outlineLevel="0" max="16" min="14" style="209" width="4.66"/>
    <col collapsed="false" customWidth="true" hidden="false" outlineLevel="0" max="17" min="17" style="209" width="5.44"/>
    <col collapsed="false" customWidth="true" hidden="false" outlineLevel="0" max="18" min="18" style="208" width="5.44"/>
    <col collapsed="false" customWidth="true" hidden="false" outlineLevel="0" max="19" min="19" style="207" width="16.11"/>
    <col collapsed="false" customWidth="true" hidden="false" outlineLevel="0" max="20" min="20" style="207" width="3.99"/>
    <col collapsed="false" customWidth="true" hidden="false" outlineLevel="0" max="1025" min="21" style="207" width="9.11"/>
  </cols>
  <sheetData>
    <row r="1" s="207" customFormat="true" ht="21" hidden="false" customHeight="false" outlineLevel="0" collapsed="false">
      <c r="A1" s="8" t="s">
        <v>0</v>
      </c>
      <c r="B1" s="210"/>
      <c r="C1" s="211"/>
      <c r="E1" s="211"/>
      <c r="F1" s="211"/>
      <c r="G1" s="211"/>
      <c r="H1" s="211"/>
      <c r="K1" s="212"/>
      <c r="S1" s="11"/>
    </row>
    <row r="2" s="207" customFormat="true" ht="15.75" hidden="false" customHeight="true" outlineLevel="0" collapsed="false">
      <c r="A2" s="135"/>
      <c r="B2" s="213"/>
      <c r="C2" s="211"/>
      <c r="E2" s="211"/>
      <c r="F2" s="211"/>
      <c r="G2" s="211"/>
      <c r="H2" s="211"/>
      <c r="K2" s="212"/>
      <c r="S2" s="21" t="s">
        <v>1</v>
      </c>
    </row>
    <row r="3" s="207" customFormat="true" ht="6.75" hidden="false" customHeight="true" outlineLevel="0" collapsed="false">
      <c r="A3" s="137"/>
      <c r="C3" s="214"/>
      <c r="E3" s="211"/>
      <c r="F3" s="211"/>
      <c r="G3" s="211"/>
      <c r="H3" s="211"/>
      <c r="S3" s="24"/>
    </row>
    <row r="4" s="216" customFormat="true" ht="18.75" hidden="false" customHeight="true" outlineLevel="0" collapsed="false">
      <c r="A4" s="138"/>
      <c r="B4" s="209"/>
      <c r="C4" s="215" t="s">
        <v>848</v>
      </c>
      <c r="D4" s="215"/>
      <c r="I4" s="209"/>
      <c r="J4" s="217"/>
      <c r="K4" s="209"/>
      <c r="L4" s="209"/>
      <c r="M4" s="209"/>
      <c r="N4" s="209"/>
      <c r="O4" s="209"/>
      <c r="P4" s="209"/>
      <c r="Q4" s="209"/>
      <c r="R4" s="209"/>
      <c r="S4" s="24" t="s">
        <v>2</v>
      </c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</row>
    <row r="5" s="216" customFormat="true" ht="4.95" hidden="false" customHeight="true" outlineLevel="0" collapsed="false">
      <c r="A5" s="138"/>
      <c r="B5" s="209"/>
      <c r="C5" s="215"/>
      <c r="D5" s="215"/>
      <c r="I5" s="209"/>
      <c r="J5" s="217"/>
      <c r="K5" s="209"/>
      <c r="L5" s="209"/>
      <c r="M5" s="209"/>
      <c r="N5" s="209"/>
      <c r="O5" s="209"/>
      <c r="P5" s="209"/>
      <c r="Q5" s="209"/>
      <c r="R5" s="209"/>
      <c r="S5" s="24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</row>
    <row r="6" s="218" customFormat="true" ht="13.8" hidden="false" customHeight="false" outlineLevel="0" collapsed="false">
      <c r="A6" s="137"/>
      <c r="E6" s="216"/>
      <c r="I6" s="219"/>
      <c r="J6" s="220" t="s">
        <v>818</v>
      </c>
      <c r="K6" s="220"/>
      <c r="L6" s="220"/>
      <c r="M6" s="220"/>
      <c r="N6" s="220"/>
      <c r="O6" s="220"/>
      <c r="P6" s="220"/>
      <c r="Q6" s="219"/>
      <c r="R6" s="219"/>
    </row>
    <row r="7" s="232" customFormat="true" ht="16.5" hidden="false" customHeight="true" outlineLevel="0" collapsed="false">
      <c r="A7" s="221" t="s">
        <v>142</v>
      </c>
      <c r="B7" s="222" t="s">
        <v>6</v>
      </c>
      <c r="C7" s="223" t="s">
        <v>7</v>
      </c>
      <c r="D7" s="224" t="s">
        <v>8</v>
      </c>
      <c r="E7" s="225" t="s">
        <v>9</v>
      </c>
      <c r="F7" s="226" t="s">
        <v>10</v>
      </c>
      <c r="G7" s="183" t="s">
        <v>144</v>
      </c>
      <c r="H7" s="226" t="s">
        <v>12</v>
      </c>
      <c r="I7" s="226" t="s">
        <v>13</v>
      </c>
      <c r="J7" s="227" t="n">
        <v>1</v>
      </c>
      <c r="K7" s="228" t="n">
        <v>2</v>
      </c>
      <c r="L7" s="228" t="n">
        <v>3</v>
      </c>
      <c r="M7" s="229" t="s">
        <v>819</v>
      </c>
      <c r="N7" s="228" t="n">
        <v>4</v>
      </c>
      <c r="O7" s="228" t="n">
        <v>5</v>
      </c>
      <c r="P7" s="230" t="n">
        <v>6</v>
      </c>
      <c r="Q7" s="231" t="s">
        <v>744</v>
      </c>
      <c r="R7" s="183" t="s">
        <v>18</v>
      </c>
      <c r="S7" s="226" t="s">
        <v>19</v>
      </c>
    </row>
    <row r="8" s="218" customFormat="true" ht="15.75" hidden="false" customHeight="true" outlineLevel="0" collapsed="false">
      <c r="A8" s="233" t="n">
        <v>1</v>
      </c>
      <c r="B8" s="233"/>
      <c r="C8" s="262" t="s">
        <v>380</v>
      </c>
      <c r="D8" s="263" t="s">
        <v>849</v>
      </c>
      <c r="E8" s="236" t="s">
        <v>850</v>
      </c>
      <c r="F8" s="237" t="s">
        <v>88</v>
      </c>
      <c r="G8" s="237" t="s">
        <v>826</v>
      </c>
      <c r="H8" s="238" t="s">
        <v>90</v>
      </c>
      <c r="I8" s="239" t="n">
        <v>18</v>
      </c>
      <c r="J8" s="240" t="n">
        <v>6.84</v>
      </c>
      <c r="K8" s="240" t="s">
        <v>823</v>
      </c>
      <c r="L8" s="240" t="n">
        <v>7.32</v>
      </c>
      <c r="M8" s="241" t="n">
        <v>8</v>
      </c>
      <c r="N8" s="240" t="n">
        <v>7.1</v>
      </c>
      <c r="O8" s="240" t="n">
        <v>6.77</v>
      </c>
      <c r="P8" s="240" t="n">
        <v>7.04</v>
      </c>
      <c r="Q8" s="242" t="n">
        <f aca="false">MAX(J8:L8,N8:P8)</f>
        <v>7.32</v>
      </c>
      <c r="R8" s="243" t="str">
        <f aca="false">IF(ISBLANK(Q8),"",IF(Q8&lt;5.6,"",IF(Q8&gt;=8.05,"TSM",IF(Q8&gt;=7.65,"SM",IF(Q8&gt;=7.2,"KSM",IF(Q8&gt;=6.7,"I A",IF(Q8&gt;=6.2,"II A",IF(Q8&gt;=5.6,"III A"))))))))</f>
        <v>KSM</v>
      </c>
      <c r="S8" s="244" t="s">
        <v>91</v>
      </c>
      <c r="T8" s="245"/>
    </row>
    <row r="9" s="33" customFormat="true" ht="10.2" hidden="false" customHeight="true" outlineLevel="0" collapsed="false">
      <c r="A9" s="246"/>
      <c r="B9" s="247"/>
      <c r="C9" s="259"/>
      <c r="D9" s="260"/>
      <c r="E9" s="250"/>
      <c r="F9" s="251"/>
      <c r="G9" s="251"/>
      <c r="H9" s="252"/>
      <c r="I9" s="253"/>
      <c r="J9" s="52" t="n">
        <v>-0.2</v>
      </c>
      <c r="K9" s="52"/>
      <c r="L9" s="52" t="n">
        <v>2</v>
      </c>
      <c r="M9" s="254"/>
      <c r="N9" s="52" t="n">
        <v>-0.1</v>
      </c>
      <c r="O9" s="52" t="n">
        <v>0.9</v>
      </c>
      <c r="P9" s="52" t="n">
        <v>0.9</v>
      </c>
      <c r="Q9" s="255" t="n">
        <f aca="false">Q8</f>
        <v>7.32</v>
      </c>
      <c r="R9" s="256" t="str">
        <f aca="false">IF(ISBLANK(Q9),"",IF(Q9&lt;4.6,"",IF(Q9&gt;=6.62,"TSM",IF(Q9&gt;=6.35,"SM",IF(Q9&gt;=6,"KSM",IF(Q9&gt;=5.6,"I A",IF(Q9&gt;=5.15,"II A",IF(Q9&gt;=4.6,"III A"))))))))</f>
        <v>TSM</v>
      </c>
      <c r="S9" s="257"/>
    </row>
    <row r="10" s="218" customFormat="true" ht="15.75" hidden="false" customHeight="true" outlineLevel="0" collapsed="false">
      <c r="A10" s="233" t="n">
        <v>2</v>
      </c>
      <c r="B10" s="233"/>
      <c r="C10" s="262" t="s">
        <v>851</v>
      </c>
      <c r="D10" s="263" t="s">
        <v>852</v>
      </c>
      <c r="E10" s="236" t="s">
        <v>853</v>
      </c>
      <c r="F10" s="237" t="s">
        <v>854</v>
      </c>
      <c r="G10" s="237" t="s">
        <v>855</v>
      </c>
      <c r="H10" s="238"/>
      <c r="I10" s="239" t="n">
        <v>14</v>
      </c>
      <c r="J10" s="240" t="n">
        <v>6.56</v>
      </c>
      <c r="K10" s="240" t="n">
        <v>6.88</v>
      </c>
      <c r="L10" s="240" t="n">
        <v>6.83</v>
      </c>
      <c r="M10" s="241" t="n">
        <v>7</v>
      </c>
      <c r="N10" s="240" t="s">
        <v>823</v>
      </c>
      <c r="O10" s="240" t="n">
        <v>6.9</v>
      </c>
      <c r="P10" s="240" t="s">
        <v>823</v>
      </c>
      <c r="Q10" s="242" t="n">
        <f aca="false">MAX(J10:L10,N10:P10)</f>
        <v>6.9</v>
      </c>
      <c r="R10" s="243" t="str">
        <f aca="false">IF(ISBLANK(Q10),"",IF(Q10&lt;5.6,"",IF(Q10&gt;=8.05,"TSM",IF(Q10&gt;=7.65,"SM",IF(Q10&gt;=7.2,"KSM",IF(Q10&gt;=6.7,"I A",IF(Q10&gt;=6.2,"II A",IF(Q10&gt;=5.6,"III A"))))))))</f>
        <v>I A</v>
      </c>
      <c r="S10" s="244" t="s">
        <v>856</v>
      </c>
      <c r="T10" s="245"/>
    </row>
    <row r="11" s="33" customFormat="true" ht="10.2" hidden="false" customHeight="true" outlineLevel="0" collapsed="false">
      <c r="A11" s="246"/>
      <c r="B11" s="247"/>
      <c r="C11" s="259"/>
      <c r="D11" s="260"/>
      <c r="E11" s="250"/>
      <c r="F11" s="251"/>
      <c r="G11" s="251"/>
      <c r="H11" s="252"/>
      <c r="I11" s="253"/>
      <c r="J11" s="52" t="n">
        <v>-0.1</v>
      </c>
      <c r="K11" s="52" t="n">
        <v>3.3</v>
      </c>
      <c r="L11" s="52" t="n">
        <v>-0.5</v>
      </c>
      <c r="M11" s="254"/>
      <c r="N11" s="52"/>
      <c r="O11" s="52" t="n">
        <v>2.4</v>
      </c>
      <c r="P11" s="52"/>
      <c r="Q11" s="255" t="n">
        <f aca="false">Q10</f>
        <v>6.9</v>
      </c>
      <c r="R11" s="256" t="str">
        <f aca="false">IF(ISBLANK(Q11),"",IF(Q11&lt;4.6,"",IF(Q11&gt;=6.62,"TSM",IF(Q11&gt;=6.35,"SM",IF(Q11&gt;=6,"KSM",IF(Q11&gt;=5.6,"I A",IF(Q11&gt;=5.15,"II A",IF(Q11&gt;=4.6,"III A"))))))))</f>
        <v>TSM</v>
      </c>
      <c r="S11" s="257"/>
    </row>
    <row r="12" s="218" customFormat="true" ht="15.75" hidden="false" customHeight="true" outlineLevel="0" collapsed="false">
      <c r="A12" s="233" t="n">
        <v>3</v>
      </c>
      <c r="B12" s="233"/>
      <c r="C12" s="262" t="s">
        <v>857</v>
      </c>
      <c r="D12" s="263" t="s">
        <v>858</v>
      </c>
      <c r="E12" s="236" t="s">
        <v>859</v>
      </c>
      <c r="F12" s="237" t="s">
        <v>210</v>
      </c>
      <c r="G12" s="237" t="s">
        <v>211</v>
      </c>
      <c r="H12" s="238" t="s">
        <v>292</v>
      </c>
      <c r="I12" s="239" t="n">
        <v>11</v>
      </c>
      <c r="J12" s="240" t="n">
        <v>6.42</v>
      </c>
      <c r="K12" s="240" t="n">
        <v>6.09</v>
      </c>
      <c r="L12" s="240" t="n">
        <v>6.56</v>
      </c>
      <c r="M12" s="241" t="n">
        <v>5</v>
      </c>
      <c r="N12" s="240" t="n">
        <v>6.48</v>
      </c>
      <c r="O12" s="240" t="n">
        <v>6.74</v>
      </c>
      <c r="P12" s="240" t="n">
        <v>6.16</v>
      </c>
      <c r="Q12" s="242" t="n">
        <f aca="false">MAX(J12:L12,N12:P12)</f>
        <v>6.74</v>
      </c>
      <c r="R12" s="243" t="str">
        <f aca="false">IF(ISBLANK(Q12),"",IF(Q12&lt;5.6,"",IF(Q12&gt;=8.05,"TSM",IF(Q12&gt;=7.65,"SM",IF(Q12&gt;=7.2,"KSM",IF(Q12&gt;=6.7,"I A",IF(Q12&gt;=6.2,"II A",IF(Q12&gt;=5.6,"III A"))))))))</f>
        <v>I A</v>
      </c>
      <c r="S12" s="244" t="s">
        <v>293</v>
      </c>
      <c r="T12" s="245"/>
    </row>
    <row r="13" s="33" customFormat="true" ht="10.2" hidden="false" customHeight="true" outlineLevel="0" collapsed="false">
      <c r="A13" s="246"/>
      <c r="B13" s="247"/>
      <c r="C13" s="259"/>
      <c r="D13" s="260"/>
      <c r="E13" s="250"/>
      <c r="F13" s="251"/>
      <c r="G13" s="251"/>
      <c r="H13" s="252"/>
      <c r="I13" s="253"/>
      <c r="J13" s="52" t="n">
        <v>1.1</v>
      </c>
      <c r="K13" s="52" t="n">
        <v>0.8</v>
      </c>
      <c r="L13" s="52" t="n">
        <v>0.9</v>
      </c>
      <c r="M13" s="254"/>
      <c r="N13" s="52" t="n">
        <v>-0.1</v>
      </c>
      <c r="O13" s="52" t="n">
        <v>2.5</v>
      </c>
      <c r="P13" s="52" t="n">
        <v>1</v>
      </c>
      <c r="Q13" s="255" t="n">
        <f aca="false">Q12</f>
        <v>6.74</v>
      </c>
      <c r="R13" s="256" t="str">
        <f aca="false">IF(ISBLANK(Q13),"",IF(Q13&lt;4.6,"",IF(Q13&gt;=6.62,"TSM",IF(Q13&gt;=6.35,"SM",IF(Q13&gt;=6,"KSM",IF(Q13&gt;=5.6,"I A",IF(Q13&gt;=5.15,"II A",IF(Q13&gt;=4.6,"III A"))))))))</f>
        <v>TSM</v>
      </c>
      <c r="S13" s="257"/>
    </row>
    <row r="14" s="218" customFormat="true" ht="15.75" hidden="false" customHeight="true" outlineLevel="0" collapsed="false">
      <c r="A14" s="233" t="n">
        <v>4</v>
      </c>
      <c r="B14" s="233"/>
      <c r="C14" s="262" t="s">
        <v>860</v>
      </c>
      <c r="D14" s="263" t="s">
        <v>861</v>
      </c>
      <c r="E14" s="236" t="s">
        <v>862</v>
      </c>
      <c r="F14" s="237" t="s">
        <v>176</v>
      </c>
      <c r="G14" s="237" t="s">
        <v>177</v>
      </c>
      <c r="H14" s="238"/>
      <c r="I14" s="239" t="n">
        <v>9</v>
      </c>
      <c r="J14" s="240" t="s">
        <v>823</v>
      </c>
      <c r="K14" s="240" t="n">
        <v>6.5</v>
      </c>
      <c r="L14" s="240" t="n">
        <v>6.57</v>
      </c>
      <c r="M14" s="241" t="n">
        <v>6</v>
      </c>
      <c r="N14" s="240" t="n">
        <v>6.59</v>
      </c>
      <c r="O14" s="240" t="n">
        <v>5.18</v>
      </c>
      <c r="P14" s="240" t="s">
        <v>823</v>
      </c>
      <c r="Q14" s="242" t="n">
        <f aca="false">MAX(J14:L14,N14:P14)</f>
        <v>6.59</v>
      </c>
      <c r="R14" s="243" t="str">
        <f aca="false">IF(ISBLANK(Q14),"",IF(Q14&lt;5.6,"",IF(Q14&gt;=8.05,"TSM",IF(Q14&gt;=7.65,"SM",IF(Q14&gt;=7.2,"KSM",IF(Q14&gt;=6.7,"I A",IF(Q14&gt;=6.2,"II A",IF(Q14&gt;=5.6,"III A"))))))))</f>
        <v>II A</v>
      </c>
      <c r="S14" s="244" t="s">
        <v>863</v>
      </c>
      <c r="T14" s="245"/>
    </row>
    <row r="15" s="33" customFormat="true" ht="10.2" hidden="false" customHeight="true" outlineLevel="0" collapsed="false">
      <c r="A15" s="246"/>
      <c r="B15" s="247"/>
      <c r="C15" s="259"/>
      <c r="D15" s="260"/>
      <c r="E15" s="250"/>
      <c r="F15" s="251"/>
      <c r="G15" s="251"/>
      <c r="H15" s="252"/>
      <c r="I15" s="253"/>
      <c r="J15" s="52"/>
      <c r="K15" s="52" t="n">
        <v>-0.3</v>
      </c>
      <c r="L15" s="52" t="n">
        <v>0.6</v>
      </c>
      <c r="M15" s="254"/>
      <c r="N15" s="52" t="n">
        <v>0.6</v>
      </c>
      <c r="O15" s="52" t="n">
        <v>0.8</v>
      </c>
      <c r="P15" s="52"/>
      <c r="Q15" s="255" t="n">
        <f aca="false">Q14</f>
        <v>6.59</v>
      </c>
      <c r="R15" s="256" t="str">
        <f aca="false">IF(ISBLANK(Q15),"",IF(Q15&lt;4.6,"",IF(Q15&gt;=6.62,"TSM",IF(Q15&gt;=6.35,"SM",IF(Q15&gt;=6,"KSM",IF(Q15&gt;=5.6,"I A",IF(Q15&gt;=5.15,"II A",IF(Q15&gt;=4.6,"III A"))))))))</f>
        <v>SM</v>
      </c>
      <c r="S15" s="257"/>
    </row>
    <row r="16" s="218" customFormat="true" ht="15.75" hidden="false" customHeight="true" outlineLevel="0" collapsed="false">
      <c r="A16" s="233" t="n">
        <v>5</v>
      </c>
      <c r="B16" s="233"/>
      <c r="C16" s="262" t="s">
        <v>650</v>
      </c>
      <c r="D16" s="263" t="s">
        <v>864</v>
      </c>
      <c r="E16" s="236" t="s">
        <v>865</v>
      </c>
      <c r="F16" s="237" t="s">
        <v>210</v>
      </c>
      <c r="G16" s="237" t="s">
        <v>211</v>
      </c>
      <c r="H16" s="238"/>
      <c r="I16" s="239" t="n">
        <v>8</v>
      </c>
      <c r="J16" s="240" t="n">
        <v>6.58</v>
      </c>
      <c r="K16" s="240" t="n">
        <v>6.44</v>
      </c>
      <c r="L16" s="240" t="n">
        <v>6.47</v>
      </c>
      <c r="M16" s="241" t="n">
        <v>4</v>
      </c>
      <c r="N16" s="240" t="n">
        <v>6.56</v>
      </c>
      <c r="O16" s="240" t="n">
        <v>6.51</v>
      </c>
      <c r="P16" s="240" t="n">
        <v>6.33</v>
      </c>
      <c r="Q16" s="242" t="n">
        <f aca="false">MAX(J16:L16,N16:P16)</f>
        <v>6.58</v>
      </c>
      <c r="R16" s="243" t="str">
        <f aca="false">IF(ISBLANK(Q16),"",IF(Q16&lt;5.6,"",IF(Q16&gt;=8.05,"TSM",IF(Q16&gt;=7.65,"SM",IF(Q16&gt;=7.2,"KSM",IF(Q16&gt;=6.7,"I A",IF(Q16&gt;=6.2,"II A",IF(Q16&gt;=5.6,"III A"))))))))</f>
        <v>II A</v>
      </c>
      <c r="S16" s="244" t="s">
        <v>212</v>
      </c>
      <c r="T16" s="245"/>
    </row>
    <row r="17" s="33" customFormat="true" ht="10.2" hidden="false" customHeight="true" outlineLevel="0" collapsed="false">
      <c r="A17" s="246"/>
      <c r="B17" s="247"/>
      <c r="C17" s="259"/>
      <c r="D17" s="260"/>
      <c r="E17" s="250"/>
      <c r="F17" s="251"/>
      <c r="G17" s="251"/>
      <c r="H17" s="252"/>
      <c r="I17" s="253"/>
      <c r="J17" s="52" t="n">
        <v>0.8</v>
      </c>
      <c r="K17" s="52" t="n">
        <v>1.2</v>
      </c>
      <c r="L17" s="52" t="n">
        <v>0.2</v>
      </c>
      <c r="M17" s="254"/>
      <c r="N17" s="52" t="n">
        <v>2.4</v>
      </c>
      <c r="O17" s="52" t="n">
        <v>1.5</v>
      </c>
      <c r="P17" s="52" t="n">
        <v>0.1</v>
      </c>
      <c r="Q17" s="255" t="n">
        <f aca="false">Q16</f>
        <v>6.58</v>
      </c>
      <c r="R17" s="256" t="str">
        <f aca="false">IF(ISBLANK(Q17),"",IF(Q17&lt;4.6,"",IF(Q17&gt;=6.62,"TSM",IF(Q17&gt;=6.35,"SM",IF(Q17&gt;=6,"KSM",IF(Q17&gt;=5.6,"I A",IF(Q17&gt;=5.15,"II A",IF(Q17&gt;=4.6,"III A"))))))))</f>
        <v>SM</v>
      </c>
      <c r="S17" s="257"/>
    </row>
    <row r="18" s="218" customFormat="true" ht="15.75" hidden="false" customHeight="true" outlineLevel="0" collapsed="false">
      <c r="A18" s="233" t="n">
        <v>6</v>
      </c>
      <c r="B18" s="233"/>
      <c r="C18" s="262" t="s">
        <v>362</v>
      </c>
      <c r="D18" s="263" t="s">
        <v>866</v>
      </c>
      <c r="E18" s="236" t="s">
        <v>313</v>
      </c>
      <c r="F18" s="237" t="s">
        <v>52</v>
      </c>
      <c r="G18" s="237" t="s">
        <v>24</v>
      </c>
      <c r="H18" s="238"/>
      <c r="I18" s="239" t="n">
        <v>7</v>
      </c>
      <c r="J18" s="240" t="n">
        <v>6.46</v>
      </c>
      <c r="K18" s="240" t="n">
        <v>6.17</v>
      </c>
      <c r="L18" s="240" t="n">
        <v>6.43</v>
      </c>
      <c r="M18" s="241" t="n">
        <v>3</v>
      </c>
      <c r="N18" s="240" t="n">
        <v>6.21</v>
      </c>
      <c r="O18" s="240" t="s">
        <v>823</v>
      </c>
      <c r="P18" s="240" t="n">
        <v>6.46</v>
      </c>
      <c r="Q18" s="242" t="n">
        <f aca="false">MAX(J18:L18,N18:P18)</f>
        <v>6.46</v>
      </c>
      <c r="R18" s="243" t="str">
        <f aca="false">IF(ISBLANK(Q18),"",IF(Q18&lt;5.6,"",IF(Q18&gt;=8.05,"TSM",IF(Q18&gt;=7.65,"SM",IF(Q18&gt;=7.2,"KSM",IF(Q18&gt;=6.7,"I A",IF(Q18&gt;=6.2,"II A",IF(Q18&gt;=5.6,"III A"))))))))</f>
        <v>II A</v>
      </c>
      <c r="S18" s="244" t="s">
        <v>867</v>
      </c>
      <c r="T18" s="245"/>
    </row>
    <row r="19" s="33" customFormat="true" ht="10.2" hidden="false" customHeight="true" outlineLevel="0" collapsed="false">
      <c r="A19" s="246"/>
      <c r="B19" s="247"/>
      <c r="C19" s="259"/>
      <c r="D19" s="260"/>
      <c r="E19" s="250"/>
      <c r="F19" s="251"/>
      <c r="G19" s="251"/>
      <c r="H19" s="252"/>
      <c r="I19" s="253"/>
      <c r="J19" s="52" t="n">
        <v>-0.5</v>
      </c>
      <c r="K19" s="52" t="n">
        <v>1.8</v>
      </c>
      <c r="L19" s="52" t="n">
        <v>0.2</v>
      </c>
      <c r="M19" s="254"/>
      <c r="N19" s="52" t="n">
        <v>1.3</v>
      </c>
      <c r="O19" s="52"/>
      <c r="P19" s="52" t="n">
        <v>3</v>
      </c>
      <c r="Q19" s="255" t="n">
        <f aca="false">Q18</f>
        <v>6.46</v>
      </c>
      <c r="R19" s="256" t="str">
        <f aca="false">IF(ISBLANK(Q19),"",IF(Q19&lt;4.6,"",IF(Q19&gt;=6.62,"TSM",IF(Q19&gt;=6.35,"SM",IF(Q19&gt;=6,"KSM",IF(Q19&gt;=5.6,"I A",IF(Q19&gt;=5.15,"II A",IF(Q19&gt;=4.6,"III A"))))))))</f>
        <v>SM</v>
      </c>
      <c r="S19" s="257"/>
    </row>
    <row r="20" s="218" customFormat="true" ht="15.75" hidden="false" customHeight="true" outlineLevel="0" collapsed="false">
      <c r="A20" s="233" t="n">
        <v>7</v>
      </c>
      <c r="B20" s="233"/>
      <c r="C20" s="262" t="s">
        <v>632</v>
      </c>
      <c r="D20" s="263" t="s">
        <v>868</v>
      </c>
      <c r="E20" s="236" t="s">
        <v>563</v>
      </c>
      <c r="F20" s="237" t="s">
        <v>37</v>
      </c>
      <c r="G20" s="237" t="s">
        <v>38</v>
      </c>
      <c r="H20" s="238" t="s">
        <v>281</v>
      </c>
      <c r="I20" s="239" t="n">
        <v>6</v>
      </c>
      <c r="J20" s="240" t="n">
        <v>6.44</v>
      </c>
      <c r="K20" s="240" t="n">
        <v>6.25</v>
      </c>
      <c r="L20" s="240" t="n">
        <v>6.39</v>
      </c>
      <c r="M20" s="241" t="n">
        <v>2</v>
      </c>
      <c r="N20" s="240" t="s">
        <v>69</v>
      </c>
      <c r="O20" s="240" t="s">
        <v>69</v>
      </c>
      <c r="P20" s="240" t="s">
        <v>69</v>
      </c>
      <c r="Q20" s="242" t="n">
        <f aca="false">MAX(J20:L20,N20:P20)</f>
        <v>6.44</v>
      </c>
      <c r="R20" s="243" t="str">
        <f aca="false">IF(ISBLANK(Q20),"",IF(Q20&lt;5.6,"",IF(Q20&gt;=8.05,"TSM",IF(Q20&gt;=7.65,"SM",IF(Q20&gt;=7.2,"KSM",IF(Q20&gt;=6.7,"I A",IF(Q20&gt;=6.2,"II A",IF(Q20&gt;=5.6,"III A"))))))))</f>
        <v>II A</v>
      </c>
      <c r="S20" s="244" t="s">
        <v>760</v>
      </c>
      <c r="T20" s="245"/>
    </row>
    <row r="21" s="33" customFormat="true" ht="10.2" hidden="false" customHeight="true" outlineLevel="0" collapsed="false">
      <c r="A21" s="246"/>
      <c r="B21" s="247"/>
      <c r="C21" s="259"/>
      <c r="D21" s="260"/>
      <c r="E21" s="250"/>
      <c r="F21" s="251"/>
      <c r="G21" s="251"/>
      <c r="H21" s="252"/>
      <c r="I21" s="253"/>
      <c r="J21" s="52" t="n">
        <v>-0.3</v>
      </c>
      <c r="K21" s="52" t="n">
        <v>1.4</v>
      </c>
      <c r="L21" s="52" t="n">
        <v>1.2</v>
      </c>
      <c r="M21" s="254"/>
      <c r="N21" s="52"/>
      <c r="O21" s="52"/>
      <c r="P21" s="52"/>
      <c r="Q21" s="255" t="n">
        <f aca="false">Q20</f>
        <v>6.44</v>
      </c>
      <c r="R21" s="256" t="str">
        <f aca="false">IF(ISBLANK(Q21),"",IF(Q21&lt;4.6,"",IF(Q21&gt;=6.62,"TSM",IF(Q21&gt;=6.35,"SM",IF(Q21&gt;=6,"KSM",IF(Q21&gt;=5.6,"I A",IF(Q21&gt;=5.15,"II A",IF(Q21&gt;=4.6,"III A"))))))))</f>
        <v>SM</v>
      </c>
      <c r="S21" s="257"/>
    </row>
    <row r="22" s="218" customFormat="true" ht="15.75" hidden="false" customHeight="true" outlineLevel="0" collapsed="false">
      <c r="A22" s="233" t="n">
        <v>8</v>
      </c>
      <c r="B22" s="233"/>
      <c r="C22" s="262" t="s">
        <v>869</v>
      </c>
      <c r="D22" s="263" t="s">
        <v>870</v>
      </c>
      <c r="E22" s="236" t="s">
        <v>350</v>
      </c>
      <c r="F22" s="237" t="s">
        <v>152</v>
      </c>
      <c r="G22" s="237" t="s">
        <v>38</v>
      </c>
      <c r="H22" s="238"/>
      <c r="I22" s="239" t="n">
        <v>5</v>
      </c>
      <c r="J22" s="240" t="n">
        <v>5.79</v>
      </c>
      <c r="K22" s="240" t="n">
        <v>6.21</v>
      </c>
      <c r="L22" s="240" t="n">
        <v>3.75</v>
      </c>
      <c r="M22" s="241" t="n">
        <v>1</v>
      </c>
      <c r="N22" s="240" t="n">
        <v>6.05</v>
      </c>
      <c r="O22" s="240" t="n">
        <v>5.8</v>
      </c>
      <c r="P22" s="240" t="s">
        <v>823</v>
      </c>
      <c r="Q22" s="242" t="n">
        <f aca="false">MAX(J22:L22,N22:P22)</f>
        <v>6.21</v>
      </c>
      <c r="R22" s="243" t="str">
        <f aca="false">IF(ISBLANK(Q22),"",IF(Q22&lt;5.6,"",IF(Q22&gt;=8.05,"TSM",IF(Q22&gt;=7.65,"SM",IF(Q22&gt;=7.2,"KSM",IF(Q22&gt;=6.7,"I A",IF(Q22&gt;=6.2,"II A",IF(Q22&gt;=5.6,"III A"))))))))</f>
        <v>II A</v>
      </c>
      <c r="S22" s="244" t="s">
        <v>417</v>
      </c>
      <c r="T22" s="245"/>
    </row>
    <row r="23" s="33" customFormat="true" ht="10.2" hidden="false" customHeight="true" outlineLevel="0" collapsed="false">
      <c r="A23" s="246"/>
      <c r="B23" s="247"/>
      <c r="C23" s="259"/>
      <c r="D23" s="260"/>
      <c r="E23" s="250"/>
      <c r="F23" s="251"/>
      <c r="G23" s="251"/>
      <c r="H23" s="252"/>
      <c r="I23" s="253"/>
      <c r="J23" s="52" t="n">
        <v>-0.2</v>
      </c>
      <c r="K23" s="52" t="n">
        <v>1</v>
      </c>
      <c r="L23" s="52" t="n">
        <v>2.2</v>
      </c>
      <c r="M23" s="254"/>
      <c r="N23" s="52" t="n">
        <v>1.1</v>
      </c>
      <c r="O23" s="52" t="n">
        <v>0.7</v>
      </c>
      <c r="P23" s="52"/>
      <c r="Q23" s="255" t="n">
        <f aca="false">Q22</f>
        <v>6.21</v>
      </c>
      <c r="R23" s="256" t="str">
        <f aca="false">IF(ISBLANK(Q23),"",IF(Q23&lt;4.6,"",IF(Q23&gt;=6.62,"TSM",IF(Q23&gt;=6.35,"SM",IF(Q23&gt;=6,"KSM",IF(Q23&gt;=5.6,"I A",IF(Q23&gt;=5.15,"II A",IF(Q23&gt;=4.6,"III A"))))))))</f>
        <v>KSM</v>
      </c>
      <c r="S23" s="257"/>
    </row>
    <row r="24" s="218" customFormat="true" ht="15.75" hidden="false" customHeight="true" outlineLevel="0" collapsed="false">
      <c r="A24" s="233" t="n">
        <v>9</v>
      </c>
      <c r="B24" s="233"/>
      <c r="C24" s="262" t="s">
        <v>149</v>
      </c>
      <c r="D24" s="263" t="s">
        <v>150</v>
      </c>
      <c r="E24" s="236" t="s">
        <v>151</v>
      </c>
      <c r="F24" s="237" t="s">
        <v>152</v>
      </c>
      <c r="G24" s="237" t="s">
        <v>38</v>
      </c>
      <c r="H24" s="238"/>
      <c r="I24" s="239" t="n">
        <v>4</v>
      </c>
      <c r="J24" s="240" t="n">
        <v>6.12</v>
      </c>
      <c r="K24" s="240" t="s">
        <v>823</v>
      </c>
      <c r="L24" s="240" t="n">
        <v>4.37</v>
      </c>
      <c r="M24" s="241"/>
      <c r="N24" s="240"/>
      <c r="O24" s="240"/>
      <c r="P24" s="240"/>
      <c r="Q24" s="242" t="n">
        <f aca="false">MAX(J24:L24,N24:P24)</f>
        <v>6.12</v>
      </c>
      <c r="R24" s="243" t="str">
        <f aca="false">IF(ISBLANK(Q24),"",IF(Q24&lt;5.6,"",IF(Q24&gt;=8.05,"TSM",IF(Q24&gt;=7.65,"SM",IF(Q24&gt;=7.2,"KSM",IF(Q24&gt;=6.7,"I A",IF(Q24&gt;=6.2,"II A",IF(Q24&gt;=5.6,"III A"))))))))</f>
        <v>III A</v>
      </c>
      <c r="S24" s="244" t="s">
        <v>153</v>
      </c>
      <c r="T24" s="245"/>
    </row>
    <row r="25" s="33" customFormat="true" ht="10.2" hidden="false" customHeight="true" outlineLevel="0" collapsed="false">
      <c r="A25" s="246"/>
      <c r="B25" s="247"/>
      <c r="C25" s="259"/>
      <c r="D25" s="260"/>
      <c r="E25" s="250"/>
      <c r="F25" s="251"/>
      <c r="G25" s="251"/>
      <c r="H25" s="252"/>
      <c r="I25" s="253"/>
      <c r="J25" s="52" t="n">
        <v>1</v>
      </c>
      <c r="K25" s="52"/>
      <c r="L25" s="52" t="n">
        <v>0.8</v>
      </c>
      <c r="M25" s="254"/>
      <c r="N25" s="52"/>
      <c r="O25" s="52"/>
      <c r="P25" s="52"/>
      <c r="Q25" s="255" t="n">
        <f aca="false">Q24</f>
        <v>6.12</v>
      </c>
      <c r="R25" s="256" t="str">
        <f aca="false">IF(ISBLANK(Q25),"",IF(Q25&lt;4.6,"",IF(Q25&gt;=6.62,"TSM",IF(Q25&gt;=6.35,"SM",IF(Q25&gt;=6,"KSM",IF(Q25&gt;=5.6,"I A",IF(Q25&gt;=5.15,"II A",IF(Q25&gt;=4.6,"III A"))))))))</f>
        <v>KSM</v>
      </c>
      <c r="S25" s="257"/>
    </row>
    <row r="26" s="218" customFormat="true" ht="15.75" hidden="false" customHeight="true" outlineLevel="0" collapsed="false">
      <c r="A26" s="233" t="n">
        <v>10</v>
      </c>
      <c r="B26" s="233"/>
      <c r="C26" s="262" t="s">
        <v>195</v>
      </c>
      <c r="D26" s="263" t="s">
        <v>224</v>
      </c>
      <c r="E26" s="236" t="s">
        <v>225</v>
      </c>
      <c r="F26" s="237" t="s">
        <v>65</v>
      </c>
      <c r="G26" s="237" t="s">
        <v>66</v>
      </c>
      <c r="H26" s="238" t="s">
        <v>67</v>
      </c>
      <c r="I26" s="239" t="n">
        <v>3</v>
      </c>
      <c r="J26" s="240" t="n">
        <v>5.78</v>
      </c>
      <c r="K26" s="240" t="n">
        <v>5.92</v>
      </c>
      <c r="L26" s="240" t="n">
        <v>5.78</v>
      </c>
      <c r="M26" s="241"/>
      <c r="N26" s="240"/>
      <c r="O26" s="240"/>
      <c r="P26" s="240"/>
      <c r="Q26" s="242" t="n">
        <f aca="false">MAX(J26:L26,N26:P26)</f>
        <v>5.92</v>
      </c>
      <c r="R26" s="243" t="str">
        <f aca="false">IF(ISBLANK(Q26),"",IF(Q26&lt;5.6,"",IF(Q26&gt;=8.05,"TSM",IF(Q26&gt;=7.65,"SM",IF(Q26&gt;=7.2,"KSM",IF(Q26&gt;=6.7,"I A",IF(Q26&gt;=6.2,"II A",IF(Q26&gt;=5.6,"III A"))))))))</f>
        <v>III A</v>
      </c>
      <c r="S26" s="244" t="s">
        <v>68</v>
      </c>
      <c r="T26" s="245"/>
    </row>
    <row r="27" s="33" customFormat="true" ht="10.2" hidden="false" customHeight="true" outlineLevel="0" collapsed="false">
      <c r="A27" s="246"/>
      <c r="B27" s="247"/>
      <c r="C27" s="259"/>
      <c r="D27" s="260"/>
      <c r="E27" s="250"/>
      <c r="F27" s="251"/>
      <c r="G27" s="251"/>
      <c r="H27" s="252"/>
      <c r="I27" s="253"/>
      <c r="J27" s="52" t="n">
        <v>0.1</v>
      </c>
      <c r="K27" s="52" t="n">
        <v>2.9</v>
      </c>
      <c r="L27" s="52" t="n">
        <v>0.9</v>
      </c>
      <c r="M27" s="254"/>
      <c r="N27" s="52"/>
      <c r="O27" s="52"/>
      <c r="P27" s="52"/>
      <c r="Q27" s="255" t="n">
        <f aca="false">Q26</f>
        <v>5.92</v>
      </c>
      <c r="R27" s="256" t="str">
        <f aca="false">IF(ISBLANK(Q27),"",IF(Q27&lt;4.6,"",IF(Q27&gt;=6.62,"TSM",IF(Q27&gt;=6.35,"SM",IF(Q27&gt;=6,"KSM",IF(Q27&gt;=5.6,"I A",IF(Q27&gt;=5.15,"II A",IF(Q27&gt;=4.6,"III A"))))))))</f>
        <v>I A</v>
      </c>
      <c r="S27" s="257"/>
    </row>
    <row r="28" s="218" customFormat="true" ht="15.75" hidden="false" customHeight="true" outlineLevel="0" collapsed="false">
      <c r="A28" s="233" t="n">
        <v>11</v>
      </c>
      <c r="B28" s="233"/>
      <c r="C28" s="262" t="s">
        <v>627</v>
      </c>
      <c r="D28" s="263" t="s">
        <v>871</v>
      </c>
      <c r="E28" s="236" t="s">
        <v>872</v>
      </c>
      <c r="F28" s="237" t="s">
        <v>383</v>
      </c>
      <c r="G28" s="237" t="s">
        <v>384</v>
      </c>
      <c r="H28" s="238" t="s">
        <v>385</v>
      </c>
      <c r="I28" s="239" t="n">
        <v>2</v>
      </c>
      <c r="J28" s="240" t="n">
        <v>5.24</v>
      </c>
      <c r="K28" s="240" t="n">
        <v>5.43</v>
      </c>
      <c r="L28" s="240" t="n">
        <v>5.51</v>
      </c>
      <c r="M28" s="241"/>
      <c r="N28" s="240"/>
      <c r="O28" s="240"/>
      <c r="P28" s="240"/>
      <c r="Q28" s="242" t="n">
        <f aca="false">MAX(J28:L28,N28:P28)</f>
        <v>5.51</v>
      </c>
      <c r="R28" s="243" t="str">
        <f aca="false">IF(ISBLANK(Q28),"",IF(Q28&lt;5.6,"",IF(Q28&gt;=8.05,"TSM",IF(Q28&gt;=7.65,"SM",IF(Q28&gt;=7.2,"KSM",IF(Q28&gt;=6.7,"I A",IF(Q28&gt;=6.2,"II A",IF(Q28&gt;=5.6,"III A"))))))))</f>
        <v/>
      </c>
      <c r="S28" s="244" t="s">
        <v>873</v>
      </c>
      <c r="T28" s="245"/>
    </row>
    <row r="29" s="33" customFormat="true" ht="10.2" hidden="false" customHeight="true" outlineLevel="0" collapsed="false">
      <c r="A29" s="246"/>
      <c r="B29" s="247"/>
      <c r="C29" s="259"/>
      <c r="D29" s="260"/>
      <c r="E29" s="250"/>
      <c r="F29" s="251"/>
      <c r="G29" s="251"/>
      <c r="H29" s="252"/>
      <c r="I29" s="253"/>
      <c r="J29" s="52" t="n">
        <v>1.5</v>
      </c>
      <c r="K29" s="52" t="n">
        <v>0.6</v>
      </c>
      <c r="L29" s="52" t="n">
        <v>1.3</v>
      </c>
      <c r="M29" s="254"/>
      <c r="N29" s="52"/>
      <c r="O29" s="52"/>
      <c r="P29" s="52"/>
      <c r="Q29" s="255" t="n">
        <f aca="false">Q28</f>
        <v>5.51</v>
      </c>
      <c r="R29" s="256" t="str">
        <f aca="false">IF(ISBLANK(Q29),"",IF(Q29&lt;4.6,"",IF(Q29&gt;=6.62,"TSM",IF(Q29&gt;=6.35,"SM",IF(Q29&gt;=6,"KSM",IF(Q29&gt;=5.6,"I A",IF(Q29&gt;=5.15,"II A",IF(Q29&gt;=4.6,"III A"))))))))</f>
        <v>II A</v>
      </c>
      <c r="S29" s="257"/>
    </row>
    <row r="30" s="218" customFormat="true" ht="15.75" hidden="false" customHeight="true" outlineLevel="0" collapsed="false">
      <c r="A30" s="233" t="n">
        <v>12</v>
      </c>
      <c r="B30" s="233"/>
      <c r="C30" s="262" t="s">
        <v>874</v>
      </c>
      <c r="D30" s="263" t="s">
        <v>875</v>
      </c>
      <c r="E30" s="236" t="s">
        <v>876</v>
      </c>
      <c r="F30" s="237" t="s">
        <v>340</v>
      </c>
      <c r="G30" s="237" t="s">
        <v>89</v>
      </c>
      <c r="H30" s="238" t="s">
        <v>90</v>
      </c>
      <c r="I30" s="239" t="s">
        <v>25</v>
      </c>
      <c r="J30" s="240" t="n">
        <v>5.09</v>
      </c>
      <c r="K30" s="240" t="s">
        <v>823</v>
      </c>
      <c r="L30" s="240" t="n">
        <v>4.59</v>
      </c>
      <c r="M30" s="241"/>
      <c r="N30" s="240"/>
      <c r="O30" s="240"/>
      <c r="P30" s="240"/>
      <c r="Q30" s="242" t="n">
        <f aca="false">MAX(J30:L30,N30:P30)</f>
        <v>5.09</v>
      </c>
      <c r="R30" s="243" t="str">
        <f aca="false">IF(ISBLANK(Q30),"",IF(Q30&lt;5.6,"",IF(Q30&gt;=8.05,"TSM",IF(Q30&gt;=7.65,"SM",IF(Q30&gt;=7.2,"KSM",IF(Q30&gt;=6.7,"I A",IF(Q30&gt;=6.2,"II A",IF(Q30&gt;=5.6,"III A"))))))))</f>
        <v/>
      </c>
      <c r="S30" s="244" t="s">
        <v>91</v>
      </c>
      <c r="T30" s="245"/>
    </row>
    <row r="31" s="33" customFormat="true" ht="10.2" hidden="false" customHeight="true" outlineLevel="0" collapsed="false">
      <c r="A31" s="246"/>
      <c r="B31" s="247"/>
      <c r="C31" s="259"/>
      <c r="D31" s="260"/>
      <c r="E31" s="250"/>
      <c r="F31" s="251"/>
      <c r="G31" s="251"/>
      <c r="H31" s="252"/>
      <c r="I31" s="253"/>
      <c r="J31" s="52" t="n">
        <v>2.6</v>
      </c>
      <c r="K31" s="52"/>
      <c r="L31" s="52" t="n">
        <v>0.7</v>
      </c>
      <c r="M31" s="254"/>
      <c r="N31" s="52"/>
      <c r="O31" s="52"/>
      <c r="P31" s="52"/>
      <c r="Q31" s="255" t="n">
        <f aca="false">Q30</f>
        <v>5.09</v>
      </c>
      <c r="R31" s="256" t="str">
        <f aca="false">IF(ISBLANK(Q31),"",IF(Q31&lt;4.6,"",IF(Q31&gt;=6.62,"TSM",IF(Q31&gt;=6.35,"SM",IF(Q31&gt;=6,"KSM",IF(Q31&gt;=5.6,"I A",IF(Q31&gt;=5.15,"II A",IF(Q31&gt;=4.6,"III A"))))))))</f>
        <v>III A</v>
      </c>
      <c r="S31" s="257"/>
    </row>
    <row r="32" s="218" customFormat="true" ht="15.75" hidden="false" customHeight="true" outlineLevel="0" collapsed="false">
      <c r="A32" s="233"/>
      <c r="B32" s="233"/>
      <c r="C32" s="262" t="s">
        <v>353</v>
      </c>
      <c r="D32" s="263" t="s">
        <v>354</v>
      </c>
      <c r="E32" s="236" t="s">
        <v>355</v>
      </c>
      <c r="F32" s="237" t="s">
        <v>52</v>
      </c>
      <c r="G32" s="237" t="s">
        <v>24</v>
      </c>
      <c r="H32" s="238"/>
      <c r="I32" s="239" t="n">
        <v>-5</v>
      </c>
      <c r="J32" s="240"/>
      <c r="K32" s="240"/>
      <c r="L32" s="240"/>
      <c r="M32" s="241"/>
      <c r="N32" s="240"/>
      <c r="O32" s="240"/>
      <c r="P32" s="240"/>
      <c r="Q32" s="242" t="s">
        <v>277</v>
      </c>
      <c r="R32" s="243"/>
      <c r="S32" s="244" t="s">
        <v>334</v>
      </c>
      <c r="T32" s="245"/>
    </row>
    <row r="33" s="33" customFormat="true" ht="10.2" hidden="false" customHeight="true" outlineLevel="0" collapsed="false">
      <c r="A33" s="246"/>
      <c r="B33" s="247"/>
      <c r="C33" s="259"/>
      <c r="D33" s="260"/>
      <c r="E33" s="250"/>
      <c r="F33" s="251"/>
      <c r="G33" s="251"/>
      <c r="H33" s="252"/>
      <c r="I33" s="253"/>
      <c r="J33" s="52"/>
      <c r="K33" s="52"/>
      <c r="L33" s="52"/>
      <c r="M33" s="254"/>
      <c r="N33" s="52"/>
      <c r="O33" s="52"/>
      <c r="P33" s="52"/>
      <c r="Q33" s="255" t="str">
        <f aca="false">Q32</f>
        <v>DNS</v>
      </c>
      <c r="R33" s="256"/>
      <c r="S33" s="257"/>
    </row>
    <row r="34" s="218" customFormat="true" ht="15.75" hidden="false" customHeight="true" outlineLevel="0" collapsed="false">
      <c r="A34" s="233"/>
      <c r="B34" s="233"/>
      <c r="C34" s="262" t="s">
        <v>249</v>
      </c>
      <c r="D34" s="263" t="s">
        <v>333</v>
      </c>
      <c r="E34" s="236" t="s">
        <v>291</v>
      </c>
      <c r="F34" s="237" t="s">
        <v>52</v>
      </c>
      <c r="G34" s="237" t="s">
        <v>24</v>
      </c>
      <c r="H34" s="238"/>
      <c r="I34" s="239" t="n">
        <v>-5</v>
      </c>
      <c r="J34" s="240"/>
      <c r="K34" s="240"/>
      <c r="L34" s="240"/>
      <c r="M34" s="241"/>
      <c r="N34" s="240"/>
      <c r="O34" s="240"/>
      <c r="P34" s="240"/>
      <c r="Q34" s="242" t="s">
        <v>277</v>
      </c>
      <c r="R34" s="243"/>
      <c r="S34" s="244" t="s">
        <v>334</v>
      </c>
      <c r="T34" s="245"/>
    </row>
    <row r="35" s="33" customFormat="true" ht="10.2" hidden="false" customHeight="true" outlineLevel="0" collapsed="false">
      <c r="A35" s="246"/>
      <c r="B35" s="247"/>
      <c r="C35" s="259"/>
      <c r="D35" s="260"/>
      <c r="E35" s="250"/>
      <c r="F35" s="251"/>
      <c r="G35" s="251"/>
      <c r="H35" s="252"/>
      <c r="I35" s="253"/>
      <c r="J35" s="52"/>
      <c r="K35" s="52"/>
      <c r="L35" s="52"/>
      <c r="M35" s="254"/>
      <c r="N35" s="52"/>
      <c r="O35" s="52"/>
      <c r="P35" s="52"/>
      <c r="Q35" s="255" t="str">
        <f aca="false">Q34</f>
        <v>DNS</v>
      </c>
      <c r="R35" s="256"/>
      <c r="S35" s="257"/>
    </row>
  </sheetData>
  <mergeCells count="1">
    <mergeCell ref="J6:P6"/>
  </mergeCells>
  <printOptions headings="false" gridLines="false" gridLinesSet="true" horizontalCentered="true" verticalCentered="false"/>
  <pageMargins left="0.39375" right="0.39375" top="0.354166666666667" bottom="0.0395833333333333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AF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P26" activeCellId="0" sqref="P26"/>
    </sheetView>
  </sheetViews>
  <sheetFormatPr defaultRowHeight="13.2" zeroHeight="false" outlineLevelRow="0" outlineLevelCol="0"/>
  <cols>
    <col collapsed="false" customWidth="true" hidden="false" outlineLevel="0" max="1" min="1" style="137" width="4.66"/>
    <col collapsed="false" customWidth="true" hidden="true" outlineLevel="0" max="2" min="2" style="207" width="3.78"/>
    <col collapsed="false" customWidth="true" hidden="false" outlineLevel="0" max="3" min="3" style="207" width="8.78"/>
    <col collapsed="false" customWidth="false" hidden="false" outlineLevel="0" max="4" min="4" style="207" width="11.45"/>
    <col collapsed="false" customWidth="true" hidden="false" outlineLevel="0" max="5" min="5" style="207" width="9.78"/>
    <col collapsed="false" customWidth="true" hidden="false" outlineLevel="0" max="6" min="6" style="207" width="10.45"/>
    <col collapsed="false" customWidth="true" hidden="false" outlineLevel="0" max="7" min="7" style="207" width="11.11"/>
    <col collapsed="false" customWidth="true" hidden="false" outlineLevel="0" max="8" min="8" style="207" width="8.78"/>
    <col collapsed="false" customWidth="true" hidden="false" outlineLevel="0" max="9" min="9" style="208" width="5.1"/>
    <col collapsed="false" customWidth="true" hidden="false" outlineLevel="0" max="12" min="10" style="209" width="5.33"/>
    <col collapsed="false" customWidth="true" hidden="false" outlineLevel="0" max="13" min="13" style="209" width="3.11"/>
    <col collapsed="false" customWidth="true" hidden="false" outlineLevel="0" max="16" min="14" style="209" width="5.33"/>
    <col collapsed="false" customWidth="true" hidden="false" outlineLevel="0" max="17" min="17" style="209" width="5.66"/>
    <col collapsed="false" customWidth="true" hidden="false" outlineLevel="0" max="18" min="18" style="208" width="5.01"/>
    <col collapsed="false" customWidth="true" hidden="false" outlineLevel="0" max="19" min="19" style="207" width="17.44"/>
    <col collapsed="false" customWidth="true" hidden="false" outlineLevel="0" max="20" min="20" style="207" width="3.66"/>
    <col collapsed="false" customWidth="true" hidden="false" outlineLevel="0" max="1025" min="21" style="207" width="9.11"/>
  </cols>
  <sheetData>
    <row r="1" s="207" customFormat="true" ht="21" hidden="false" customHeight="false" outlineLevel="0" collapsed="false">
      <c r="A1" s="8" t="s">
        <v>0</v>
      </c>
      <c r="B1" s="210"/>
      <c r="C1" s="211"/>
      <c r="E1" s="211"/>
      <c r="F1" s="211"/>
      <c r="G1" s="211"/>
      <c r="H1" s="211"/>
      <c r="K1" s="212"/>
      <c r="S1" s="11"/>
    </row>
    <row r="2" s="207" customFormat="true" ht="17.4" hidden="false" customHeight="false" outlineLevel="0" collapsed="false">
      <c r="A2" s="135" t="s">
        <v>877</v>
      </c>
      <c r="B2" s="213"/>
      <c r="C2" s="211"/>
      <c r="E2" s="211"/>
      <c r="F2" s="211"/>
      <c r="G2" s="211"/>
      <c r="H2" s="211"/>
      <c r="K2" s="212"/>
      <c r="S2" s="21" t="s">
        <v>1</v>
      </c>
    </row>
    <row r="3" s="207" customFormat="true" ht="6.75" hidden="false" customHeight="true" outlineLevel="0" collapsed="false">
      <c r="A3" s="137"/>
      <c r="C3" s="214"/>
      <c r="E3" s="211"/>
      <c r="F3" s="211"/>
      <c r="G3" s="211"/>
      <c r="H3" s="211"/>
      <c r="S3" s="24"/>
    </row>
    <row r="4" s="216" customFormat="true" ht="18.75" hidden="false" customHeight="true" outlineLevel="0" collapsed="false">
      <c r="A4" s="138"/>
      <c r="B4" s="209"/>
      <c r="C4" s="215" t="s">
        <v>878</v>
      </c>
      <c r="D4" s="215"/>
      <c r="I4" s="209"/>
      <c r="J4" s="217"/>
      <c r="K4" s="209"/>
      <c r="L4" s="209"/>
      <c r="M4" s="209"/>
      <c r="N4" s="209"/>
      <c r="O4" s="209"/>
      <c r="P4" s="209"/>
      <c r="Q4" s="209"/>
      <c r="R4" s="209"/>
      <c r="S4" s="24" t="s">
        <v>253</v>
      </c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</row>
    <row r="5" s="216" customFormat="true" ht="6" hidden="false" customHeight="true" outlineLevel="0" collapsed="false">
      <c r="A5" s="138"/>
      <c r="B5" s="209"/>
      <c r="C5" s="215"/>
      <c r="D5" s="215"/>
      <c r="I5" s="209"/>
      <c r="J5" s="217"/>
      <c r="K5" s="209"/>
      <c r="L5" s="209"/>
      <c r="M5" s="209"/>
      <c r="N5" s="209"/>
      <c r="O5" s="209"/>
      <c r="P5" s="209"/>
      <c r="Q5" s="209"/>
      <c r="R5" s="209"/>
      <c r="S5" s="24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</row>
    <row r="6" s="218" customFormat="true" ht="13.8" hidden="false" customHeight="false" outlineLevel="0" collapsed="false">
      <c r="A6" s="137"/>
      <c r="E6" s="216"/>
      <c r="I6" s="219"/>
      <c r="J6" s="220" t="s">
        <v>818</v>
      </c>
      <c r="K6" s="220"/>
      <c r="L6" s="220"/>
      <c r="M6" s="220"/>
      <c r="N6" s="220"/>
      <c r="O6" s="220"/>
      <c r="P6" s="220"/>
      <c r="Q6" s="219"/>
      <c r="R6" s="219"/>
    </row>
    <row r="7" s="232" customFormat="true" ht="15" hidden="false" customHeight="true" outlineLevel="0" collapsed="false">
      <c r="A7" s="221" t="s">
        <v>142</v>
      </c>
      <c r="B7" s="222" t="s">
        <v>6</v>
      </c>
      <c r="C7" s="223" t="s">
        <v>7</v>
      </c>
      <c r="D7" s="224" t="s">
        <v>8</v>
      </c>
      <c r="E7" s="225" t="s">
        <v>9</v>
      </c>
      <c r="F7" s="226" t="s">
        <v>10</v>
      </c>
      <c r="G7" s="183" t="s">
        <v>144</v>
      </c>
      <c r="H7" s="226" t="s">
        <v>12</v>
      </c>
      <c r="I7" s="226" t="s">
        <v>13</v>
      </c>
      <c r="J7" s="227" t="n">
        <v>1</v>
      </c>
      <c r="K7" s="228" t="n">
        <v>2</v>
      </c>
      <c r="L7" s="228" t="n">
        <v>3</v>
      </c>
      <c r="M7" s="229" t="s">
        <v>819</v>
      </c>
      <c r="N7" s="228" t="n">
        <v>4</v>
      </c>
      <c r="O7" s="228" t="n">
        <v>5</v>
      </c>
      <c r="P7" s="230" t="n">
        <v>6</v>
      </c>
      <c r="Q7" s="231" t="s">
        <v>744</v>
      </c>
      <c r="R7" s="226" t="s">
        <v>18</v>
      </c>
      <c r="S7" s="226" t="s">
        <v>19</v>
      </c>
    </row>
    <row r="8" customFormat="false" ht="15.75" hidden="false" customHeight="true" outlineLevel="0" collapsed="false">
      <c r="A8" s="233" t="n">
        <v>1</v>
      </c>
      <c r="B8" s="233"/>
      <c r="C8" s="262" t="s">
        <v>49</v>
      </c>
      <c r="D8" s="263" t="s">
        <v>824</v>
      </c>
      <c r="E8" s="236" t="s">
        <v>825</v>
      </c>
      <c r="F8" s="237" t="s">
        <v>88</v>
      </c>
      <c r="G8" s="237" t="s">
        <v>826</v>
      </c>
      <c r="H8" s="264" t="s">
        <v>90</v>
      </c>
      <c r="I8" s="265" t="n">
        <v>18</v>
      </c>
      <c r="J8" s="266" t="s">
        <v>823</v>
      </c>
      <c r="K8" s="266" t="n">
        <v>11.98</v>
      </c>
      <c r="L8" s="266" t="n">
        <v>11.79</v>
      </c>
      <c r="M8" s="267" t="n">
        <v>8</v>
      </c>
      <c r="N8" s="266" t="n">
        <v>11.38</v>
      </c>
      <c r="O8" s="266" t="n">
        <v>11.57</v>
      </c>
      <c r="P8" s="266" t="s">
        <v>823</v>
      </c>
      <c r="Q8" s="268" t="n">
        <f aca="false">MAX(J8:L8,N8:P8)</f>
        <v>11.98</v>
      </c>
      <c r="R8" s="269" t="str">
        <f aca="false">IF(ISBLANK(Q8),"",IF(Q8&lt;10.4,"",IF(Q8&gt;=14,"TSM",IF(Q8&gt;=13.45,"SM",IF(Q8&gt;=12.8,"KSM",IF(Q8&gt;=12,"I A",IF(Q8&gt;=11.2,"II A",IF(Q8&gt;=10.4,"III A"))))))))</f>
        <v>II A</v>
      </c>
      <c r="S8" s="244" t="s">
        <v>91</v>
      </c>
      <c r="T8" s="33"/>
    </row>
    <row r="9" customFormat="false" ht="10.5" hidden="false" customHeight="true" outlineLevel="0" collapsed="false">
      <c r="A9" s="246"/>
      <c r="B9" s="247"/>
      <c r="C9" s="259"/>
      <c r="D9" s="260"/>
      <c r="E9" s="250"/>
      <c r="F9" s="251"/>
      <c r="G9" s="251"/>
      <c r="H9" s="270"/>
      <c r="I9" s="271"/>
      <c r="J9" s="272"/>
      <c r="K9" s="272" t="s">
        <v>879</v>
      </c>
      <c r="L9" s="272" t="s">
        <v>879</v>
      </c>
      <c r="M9" s="273"/>
      <c r="N9" s="272" t="s">
        <v>880</v>
      </c>
      <c r="O9" s="272" t="s">
        <v>881</v>
      </c>
      <c r="P9" s="272" t="s">
        <v>882</v>
      </c>
      <c r="Q9" s="274" t="n">
        <f aca="false">Q8</f>
        <v>11.98</v>
      </c>
      <c r="R9" s="275"/>
      <c r="S9" s="276"/>
      <c r="T9" s="33"/>
    </row>
    <row r="10" customFormat="false" ht="15.75" hidden="false" customHeight="true" outlineLevel="0" collapsed="false">
      <c r="A10" s="233" t="n">
        <v>2</v>
      </c>
      <c r="B10" s="233"/>
      <c r="C10" s="262" t="s">
        <v>274</v>
      </c>
      <c r="D10" s="263" t="s">
        <v>883</v>
      </c>
      <c r="E10" s="236" t="s">
        <v>884</v>
      </c>
      <c r="F10" s="237" t="s">
        <v>383</v>
      </c>
      <c r="G10" s="237" t="s">
        <v>384</v>
      </c>
      <c r="H10" s="264" t="s">
        <v>385</v>
      </c>
      <c r="I10" s="265" t="n">
        <v>14</v>
      </c>
      <c r="J10" s="266" t="s">
        <v>823</v>
      </c>
      <c r="K10" s="266" t="n">
        <v>11.68</v>
      </c>
      <c r="L10" s="266" t="s">
        <v>823</v>
      </c>
      <c r="M10" s="267" t="n">
        <v>7</v>
      </c>
      <c r="N10" s="266" t="s">
        <v>823</v>
      </c>
      <c r="O10" s="266" t="n">
        <v>11.8</v>
      </c>
      <c r="P10" s="266" t="n">
        <v>11.77</v>
      </c>
      <c r="Q10" s="268" t="n">
        <f aca="false">MAX(J10:L10,N10:P10)</f>
        <v>11.8</v>
      </c>
      <c r="R10" s="269" t="str">
        <f aca="false">IF(ISBLANK(Q10),"",IF(Q10&lt;10.4,"",IF(Q10&gt;=14,"TSM",IF(Q10&gt;=13.45,"SM",IF(Q10&gt;=12.8,"KSM",IF(Q10&gt;=12,"I A",IF(Q10&gt;=11.2,"II A",IF(Q10&gt;=10.4,"III A"))))))))</f>
        <v>II A</v>
      </c>
      <c r="S10" s="244" t="s">
        <v>885</v>
      </c>
      <c r="T10" s="33"/>
    </row>
    <row r="11" customFormat="false" ht="10.5" hidden="false" customHeight="true" outlineLevel="0" collapsed="false">
      <c r="A11" s="246"/>
      <c r="B11" s="247"/>
      <c r="C11" s="259"/>
      <c r="D11" s="260"/>
      <c r="E11" s="250"/>
      <c r="F11" s="251"/>
      <c r="G11" s="251"/>
      <c r="H11" s="270"/>
      <c r="I11" s="271"/>
      <c r="J11" s="272"/>
      <c r="K11" s="272" t="s">
        <v>886</v>
      </c>
      <c r="L11" s="272"/>
      <c r="M11" s="273"/>
      <c r="N11" s="272"/>
      <c r="O11" s="272" t="s">
        <v>887</v>
      </c>
      <c r="P11" s="272" t="s">
        <v>888</v>
      </c>
      <c r="Q11" s="274" t="n">
        <f aca="false">Q10</f>
        <v>11.8</v>
      </c>
      <c r="R11" s="275"/>
      <c r="S11" s="276" t="s">
        <v>889</v>
      </c>
      <c r="T11" s="33"/>
    </row>
    <row r="12" customFormat="false" ht="15.75" hidden="false" customHeight="true" outlineLevel="0" collapsed="false">
      <c r="A12" s="233" t="n">
        <v>3</v>
      </c>
      <c r="B12" s="233"/>
      <c r="C12" s="262" t="s">
        <v>890</v>
      </c>
      <c r="D12" s="263" t="s">
        <v>891</v>
      </c>
      <c r="E12" s="236" t="s">
        <v>892</v>
      </c>
      <c r="F12" s="237" t="s">
        <v>52</v>
      </c>
      <c r="G12" s="237" t="s">
        <v>24</v>
      </c>
      <c r="H12" s="264"/>
      <c r="I12" s="265" t="n">
        <v>11</v>
      </c>
      <c r="J12" s="266" t="n">
        <v>10.5</v>
      </c>
      <c r="K12" s="266" t="n">
        <v>10.11</v>
      </c>
      <c r="L12" s="266" t="n">
        <v>10.59</v>
      </c>
      <c r="M12" s="267" t="n">
        <v>4</v>
      </c>
      <c r="N12" s="266" t="n">
        <v>10.68</v>
      </c>
      <c r="O12" s="266" t="n">
        <v>10.75</v>
      </c>
      <c r="P12" s="266" t="n">
        <v>10.99</v>
      </c>
      <c r="Q12" s="268" t="n">
        <f aca="false">MAX(J12:L12,N12:P12)</f>
        <v>10.99</v>
      </c>
      <c r="R12" s="269" t="str">
        <f aca="false">IF(ISBLANK(Q12),"",IF(Q12&lt;10.4,"",IF(Q12&gt;=14,"TSM",IF(Q12&gt;=13.45,"SM",IF(Q12&gt;=12.8,"KSM",IF(Q12&gt;=12,"I A",IF(Q12&gt;=11.2,"II A",IF(Q12&gt;=10.4,"III A"))))))))</f>
        <v>III A</v>
      </c>
      <c r="S12" s="244" t="s">
        <v>685</v>
      </c>
      <c r="T12" s="33"/>
    </row>
    <row r="13" customFormat="false" ht="10.5" hidden="false" customHeight="true" outlineLevel="0" collapsed="false">
      <c r="A13" s="246"/>
      <c r="B13" s="247"/>
      <c r="C13" s="259"/>
      <c r="D13" s="260"/>
      <c r="E13" s="250"/>
      <c r="F13" s="251"/>
      <c r="G13" s="251"/>
      <c r="H13" s="270"/>
      <c r="I13" s="271"/>
      <c r="J13" s="272" t="s">
        <v>893</v>
      </c>
      <c r="K13" s="272" t="s">
        <v>882</v>
      </c>
      <c r="L13" s="272" t="s">
        <v>880</v>
      </c>
      <c r="M13" s="273"/>
      <c r="N13" s="272" t="s">
        <v>882</v>
      </c>
      <c r="O13" s="272" t="s">
        <v>894</v>
      </c>
      <c r="P13" s="272" t="s">
        <v>895</v>
      </c>
      <c r="Q13" s="274" t="n">
        <f aca="false">Q12</f>
        <v>10.99</v>
      </c>
      <c r="R13" s="275"/>
      <c r="S13" s="276"/>
      <c r="T13" s="33"/>
    </row>
    <row r="14" customFormat="false" ht="15.75" hidden="false" customHeight="true" outlineLevel="0" collapsed="false">
      <c r="A14" s="233" t="n">
        <v>4</v>
      </c>
      <c r="B14" s="233"/>
      <c r="C14" s="262" t="s">
        <v>789</v>
      </c>
      <c r="D14" s="263" t="s">
        <v>896</v>
      </c>
      <c r="E14" s="236" t="s">
        <v>897</v>
      </c>
      <c r="F14" s="237" t="s">
        <v>88</v>
      </c>
      <c r="G14" s="237" t="s">
        <v>89</v>
      </c>
      <c r="H14" s="264" t="s">
        <v>234</v>
      </c>
      <c r="I14" s="265" t="n">
        <v>9</v>
      </c>
      <c r="J14" s="266" t="n">
        <v>10.16</v>
      </c>
      <c r="K14" s="266" t="s">
        <v>823</v>
      </c>
      <c r="L14" s="266" t="n">
        <v>10.61</v>
      </c>
      <c r="M14" s="267" t="n">
        <v>5</v>
      </c>
      <c r="N14" s="266" t="n">
        <v>10.81</v>
      </c>
      <c r="O14" s="266" t="s">
        <v>823</v>
      </c>
      <c r="P14" s="266" t="n">
        <v>10.94</v>
      </c>
      <c r="Q14" s="268" t="n">
        <f aca="false">MAX(J14:L14,N14:P14)</f>
        <v>10.94</v>
      </c>
      <c r="R14" s="269" t="str">
        <f aca="false">IF(ISBLANK(Q14),"",IF(Q14&lt;10.4,"",IF(Q14&gt;=14,"TSM",IF(Q14&gt;=13.45,"SM",IF(Q14&gt;=12.8,"KSM",IF(Q14&gt;=12,"I A",IF(Q14&gt;=11.2,"II A",IF(Q14&gt;=10.4,"III A"))))))))</f>
        <v>III A</v>
      </c>
      <c r="S14" s="244" t="s">
        <v>235</v>
      </c>
      <c r="T14" s="33"/>
    </row>
    <row r="15" customFormat="false" ht="10.5" hidden="false" customHeight="true" outlineLevel="0" collapsed="false">
      <c r="A15" s="246"/>
      <c r="B15" s="247"/>
      <c r="C15" s="259"/>
      <c r="D15" s="260"/>
      <c r="E15" s="250"/>
      <c r="F15" s="251"/>
      <c r="G15" s="251"/>
      <c r="H15" s="270"/>
      <c r="I15" s="271"/>
      <c r="J15" s="272" t="s">
        <v>898</v>
      </c>
      <c r="K15" s="272"/>
      <c r="L15" s="272" t="s">
        <v>899</v>
      </c>
      <c r="M15" s="273"/>
      <c r="N15" s="272" t="s">
        <v>900</v>
      </c>
      <c r="O15" s="272"/>
      <c r="P15" s="272" t="s">
        <v>898</v>
      </c>
      <c r="Q15" s="274" t="n">
        <f aca="false">Q14</f>
        <v>10.94</v>
      </c>
      <c r="R15" s="275"/>
      <c r="S15" s="276"/>
      <c r="T15" s="33"/>
    </row>
    <row r="16" customFormat="false" ht="15.75" hidden="false" customHeight="true" outlineLevel="0" collapsed="false">
      <c r="A16" s="233" t="n">
        <v>5</v>
      </c>
      <c r="B16" s="233"/>
      <c r="C16" s="262" t="s">
        <v>274</v>
      </c>
      <c r="D16" s="263" t="s">
        <v>839</v>
      </c>
      <c r="E16" s="236" t="s">
        <v>840</v>
      </c>
      <c r="F16" s="237" t="s">
        <v>152</v>
      </c>
      <c r="G16" s="237" t="s">
        <v>38</v>
      </c>
      <c r="H16" s="264"/>
      <c r="I16" s="265" t="n">
        <v>8</v>
      </c>
      <c r="J16" s="266" t="n">
        <v>10.79</v>
      </c>
      <c r="K16" s="266" t="n">
        <v>10.87</v>
      </c>
      <c r="L16" s="266" t="n">
        <v>10.84</v>
      </c>
      <c r="M16" s="267" t="n">
        <v>6</v>
      </c>
      <c r="N16" s="266" t="n">
        <v>10.44</v>
      </c>
      <c r="O16" s="266" t="n">
        <v>10.51</v>
      </c>
      <c r="P16" s="266" t="n">
        <v>10.75</v>
      </c>
      <c r="Q16" s="268" t="n">
        <f aca="false">MAX(J16:L16,N16:P16)</f>
        <v>10.87</v>
      </c>
      <c r="R16" s="269" t="str">
        <f aca="false">IF(ISBLANK(Q16),"",IF(Q16&lt;10.4,"",IF(Q16&gt;=14,"TSM",IF(Q16&gt;=13.45,"SM",IF(Q16&gt;=12.8,"KSM",IF(Q16&gt;=12,"I A",IF(Q16&gt;=11.2,"II A",IF(Q16&gt;=10.4,"III A"))))))))</f>
        <v>III A</v>
      </c>
      <c r="S16" s="244" t="s">
        <v>417</v>
      </c>
      <c r="T16" s="33"/>
    </row>
    <row r="17" customFormat="false" ht="10.5" hidden="false" customHeight="true" outlineLevel="0" collapsed="false">
      <c r="A17" s="246"/>
      <c r="B17" s="247"/>
      <c r="C17" s="259"/>
      <c r="D17" s="260"/>
      <c r="E17" s="250"/>
      <c r="F17" s="251"/>
      <c r="G17" s="251"/>
      <c r="H17" s="270"/>
      <c r="I17" s="271"/>
      <c r="J17" s="272" t="s">
        <v>901</v>
      </c>
      <c r="K17" s="272" t="s">
        <v>887</v>
      </c>
      <c r="L17" s="272" t="s">
        <v>902</v>
      </c>
      <c r="M17" s="273"/>
      <c r="N17" s="272" t="s">
        <v>903</v>
      </c>
      <c r="O17" s="272" t="s">
        <v>904</v>
      </c>
      <c r="P17" s="272" t="s">
        <v>905</v>
      </c>
      <c r="Q17" s="274" t="n">
        <f aca="false">Q16</f>
        <v>10.87</v>
      </c>
      <c r="R17" s="275"/>
      <c r="S17" s="276"/>
      <c r="T17" s="33"/>
    </row>
    <row r="18" customFormat="false" ht="15.75" hidden="false" customHeight="true" outlineLevel="0" collapsed="false">
      <c r="A18" s="233" t="n">
        <v>6</v>
      </c>
      <c r="B18" s="233"/>
      <c r="C18" s="262" t="s">
        <v>27</v>
      </c>
      <c r="D18" s="263" t="s">
        <v>827</v>
      </c>
      <c r="E18" s="236" t="s">
        <v>828</v>
      </c>
      <c r="F18" s="237" t="s">
        <v>152</v>
      </c>
      <c r="G18" s="237" t="s">
        <v>38</v>
      </c>
      <c r="H18" s="264"/>
      <c r="I18" s="265" t="n">
        <v>7</v>
      </c>
      <c r="J18" s="266" t="n">
        <v>10.5</v>
      </c>
      <c r="K18" s="266" t="n">
        <v>10.32</v>
      </c>
      <c r="L18" s="266" t="n">
        <v>9.17</v>
      </c>
      <c r="M18" s="267" t="n">
        <v>3</v>
      </c>
      <c r="N18" s="266" t="n">
        <v>10.46</v>
      </c>
      <c r="O18" s="266" t="n">
        <v>10.51</v>
      </c>
      <c r="P18" s="266" t="n">
        <v>10.57</v>
      </c>
      <c r="Q18" s="268" t="n">
        <f aca="false">MAX(J18:L18,N18:P18)</f>
        <v>10.57</v>
      </c>
      <c r="R18" s="269" t="str">
        <f aca="false">IF(ISBLANK(Q18),"",IF(Q18&lt;10.4,"",IF(Q18&gt;=14,"TSM",IF(Q18&gt;=13.45,"SM",IF(Q18&gt;=12.8,"KSM",IF(Q18&gt;=12,"I A",IF(Q18&gt;=11.2,"II A",IF(Q18&gt;=10.4,"III A"))))))))</f>
        <v>III A</v>
      </c>
      <c r="S18" s="244" t="s">
        <v>273</v>
      </c>
      <c r="T18" s="33"/>
    </row>
    <row r="19" customFormat="false" ht="10.5" hidden="false" customHeight="true" outlineLevel="0" collapsed="false">
      <c r="A19" s="246"/>
      <c r="B19" s="247"/>
      <c r="C19" s="259"/>
      <c r="D19" s="260"/>
      <c r="E19" s="250"/>
      <c r="F19" s="251"/>
      <c r="G19" s="251"/>
      <c r="H19" s="270"/>
      <c r="I19" s="271"/>
      <c r="J19" s="272" t="s">
        <v>898</v>
      </c>
      <c r="K19" s="272" t="s">
        <v>906</v>
      </c>
      <c r="L19" s="272" t="s">
        <v>907</v>
      </c>
      <c r="M19" s="273"/>
      <c r="N19" s="272" t="s">
        <v>903</v>
      </c>
      <c r="O19" s="272" t="s">
        <v>908</v>
      </c>
      <c r="P19" s="272" t="s">
        <v>882</v>
      </c>
      <c r="Q19" s="274" t="n">
        <f aca="false">Q18</f>
        <v>10.57</v>
      </c>
      <c r="R19" s="275"/>
      <c r="S19" s="276"/>
      <c r="T19" s="33"/>
    </row>
    <row r="20" customFormat="false" ht="15.75" hidden="false" customHeight="true" outlineLevel="0" collapsed="false">
      <c r="A20" s="233" t="n">
        <v>7</v>
      </c>
      <c r="B20" s="233"/>
      <c r="C20" s="262" t="s">
        <v>62</v>
      </c>
      <c r="D20" s="263" t="s">
        <v>909</v>
      </c>
      <c r="E20" s="236" t="s">
        <v>910</v>
      </c>
      <c r="F20" s="237" t="s">
        <v>911</v>
      </c>
      <c r="G20" s="237" t="s">
        <v>826</v>
      </c>
      <c r="H20" s="264" t="s">
        <v>90</v>
      </c>
      <c r="I20" s="265" t="n">
        <v>6</v>
      </c>
      <c r="J20" s="266" t="n">
        <v>9.92</v>
      </c>
      <c r="K20" s="266" t="s">
        <v>823</v>
      </c>
      <c r="L20" s="266" t="n">
        <v>10.03</v>
      </c>
      <c r="M20" s="267" t="n">
        <v>2</v>
      </c>
      <c r="N20" s="266" t="n">
        <v>9.78</v>
      </c>
      <c r="O20" s="266" t="s">
        <v>823</v>
      </c>
      <c r="P20" s="266" t="s">
        <v>823</v>
      </c>
      <c r="Q20" s="268" t="n">
        <f aca="false">MAX(J20:L20,N20:P20)</f>
        <v>10.03</v>
      </c>
      <c r="R20" s="269" t="str">
        <f aca="false">IF(ISBLANK(Q20),"",IF(Q20&lt;10.4,"",IF(Q20&gt;=14,"TSM",IF(Q20&gt;=13.45,"SM",IF(Q20&gt;=12.8,"KSM",IF(Q20&gt;=12,"I A",IF(Q20&gt;=11.2,"II A",IF(Q20&gt;=10.4,"III A"))))))))</f>
        <v/>
      </c>
      <c r="S20" s="244" t="s">
        <v>912</v>
      </c>
      <c r="T20" s="33"/>
    </row>
    <row r="21" customFormat="false" ht="10.5" hidden="false" customHeight="true" outlineLevel="0" collapsed="false">
      <c r="A21" s="246"/>
      <c r="B21" s="247"/>
      <c r="C21" s="259"/>
      <c r="D21" s="260"/>
      <c r="E21" s="250"/>
      <c r="F21" s="251"/>
      <c r="G21" s="251"/>
      <c r="H21" s="270"/>
      <c r="I21" s="271"/>
      <c r="J21" s="272" t="s">
        <v>913</v>
      </c>
      <c r="K21" s="272"/>
      <c r="L21" s="272" t="s">
        <v>906</v>
      </c>
      <c r="M21" s="273"/>
      <c r="N21" s="272" t="s">
        <v>887</v>
      </c>
      <c r="O21" s="272"/>
      <c r="P21" s="272"/>
      <c r="Q21" s="274" t="n">
        <f aca="false">Q20</f>
        <v>10.03</v>
      </c>
      <c r="R21" s="275"/>
      <c r="S21" s="257" t="s">
        <v>914</v>
      </c>
      <c r="T21" s="33"/>
    </row>
    <row r="22" customFormat="false" ht="15.75" hidden="false" customHeight="true" outlineLevel="0" collapsed="false">
      <c r="A22" s="233" t="n">
        <v>8</v>
      </c>
      <c r="B22" s="233"/>
      <c r="C22" s="262" t="s">
        <v>845</v>
      </c>
      <c r="D22" s="263" t="s">
        <v>846</v>
      </c>
      <c r="E22" s="236" t="s">
        <v>847</v>
      </c>
      <c r="F22" s="237" t="s">
        <v>340</v>
      </c>
      <c r="G22" s="237" t="s">
        <v>89</v>
      </c>
      <c r="H22" s="264" t="s">
        <v>90</v>
      </c>
      <c r="I22" s="265" t="s">
        <v>25</v>
      </c>
      <c r="J22" s="266" t="s">
        <v>823</v>
      </c>
      <c r="K22" s="266" t="s">
        <v>823</v>
      </c>
      <c r="L22" s="266" t="s">
        <v>823</v>
      </c>
      <c r="M22" s="267" t="n">
        <v>1</v>
      </c>
      <c r="N22" s="266" t="n">
        <v>9.33</v>
      </c>
      <c r="O22" s="266" t="s">
        <v>823</v>
      </c>
      <c r="P22" s="266" t="s">
        <v>823</v>
      </c>
      <c r="Q22" s="268" t="n">
        <f aca="false">MAX(J22:L22,N22:P22)</f>
        <v>9.33</v>
      </c>
      <c r="R22" s="269" t="str">
        <f aca="false">IF(ISBLANK(Q22),"",IF(Q22&lt;10.4,"",IF(Q22&gt;=14,"TSM",IF(Q22&gt;=13.45,"SM",IF(Q22&gt;=12.8,"KSM",IF(Q22&gt;=12,"I A",IF(Q22&gt;=11.2,"II A",IF(Q22&gt;=10.4,"III A"))))))))</f>
        <v/>
      </c>
      <c r="S22" s="244" t="s">
        <v>91</v>
      </c>
      <c r="T22" s="33"/>
    </row>
    <row r="23" customFormat="false" ht="10.5" hidden="false" customHeight="true" outlineLevel="0" collapsed="false">
      <c r="A23" s="246"/>
      <c r="B23" s="247"/>
      <c r="C23" s="259"/>
      <c r="D23" s="260"/>
      <c r="E23" s="250"/>
      <c r="F23" s="251"/>
      <c r="G23" s="251"/>
      <c r="H23" s="270"/>
      <c r="I23" s="271"/>
      <c r="J23" s="272"/>
      <c r="K23" s="272"/>
      <c r="L23" s="272"/>
      <c r="M23" s="273"/>
      <c r="N23" s="272" t="s">
        <v>887</v>
      </c>
      <c r="O23" s="272"/>
      <c r="P23" s="272"/>
      <c r="Q23" s="274" t="n">
        <f aca="false">Q22</f>
        <v>9.33</v>
      </c>
      <c r="R23" s="275"/>
      <c r="S23" s="276"/>
      <c r="T23" s="33"/>
    </row>
  </sheetData>
  <mergeCells count="1">
    <mergeCell ref="J6:P6"/>
  </mergeCells>
  <printOptions headings="false" gridLines="false" gridLinesSet="true" horizontalCentered="true" verticalCentered="false"/>
  <pageMargins left="0.39375" right="0.39375" top="0.551388888888889" bottom="0.0395833333333333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AF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V19" activeCellId="0" sqref="V19"/>
    </sheetView>
  </sheetViews>
  <sheetFormatPr defaultRowHeight="13.2" zeroHeight="false" outlineLevelRow="0" outlineLevelCol="0"/>
  <cols>
    <col collapsed="false" customWidth="true" hidden="false" outlineLevel="0" max="1" min="1" style="137" width="4.1"/>
    <col collapsed="false" customWidth="true" hidden="true" outlineLevel="0" max="2" min="2" style="207" width="3.78"/>
    <col collapsed="false" customWidth="true" hidden="false" outlineLevel="0" max="3" min="3" style="207" width="10.33"/>
    <col collapsed="false" customWidth="true" hidden="false" outlineLevel="0" max="4" min="4" style="207" width="13.78"/>
    <col collapsed="false" customWidth="true" hidden="false" outlineLevel="0" max="5" min="5" style="207" width="9.11"/>
    <col collapsed="false" customWidth="true" hidden="false" outlineLevel="0" max="6" min="6" style="207" width="12.33"/>
    <col collapsed="false" customWidth="true" hidden="false" outlineLevel="0" max="7" min="7" style="207" width="11.33"/>
    <col collapsed="false" customWidth="true" hidden="false" outlineLevel="0" max="8" min="8" style="207" width="8.33"/>
    <col collapsed="false" customWidth="true" hidden="false" outlineLevel="0" max="9" min="9" style="208" width="5.1"/>
    <col collapsed="false" customWidth="true" hidden="false" outlineLevel="0" max="12" min="10" style="209" width="5.33"/>
    <col collapsed="false" customWidth="true" hidden="false" outlineLevel="0" max="13" min="13" style="209" width="3.11"/>
    <col collapsed="false" customWidth="true" hidden="false" outlineLevel="0" max="16" min="14" style="209" width="5.33"/>
    <col collapsed="false" customWidth="true" hidden="false" outlineLevel="0" max="17" min="17" style="209" width="5.44"/>
    <col collapsed="false" customWidth="true" hidden="false" outlineLevel="0" max="18" min="18" style="208" width="5.44"/>
    <col collapsed="false" customWidth="true" hidden="false" outlineLevel="0" max="19" min="19" style="207" width="14.78"/>
    <col collapsed="false" customWidth="true" hidden="false" outlineLevel="0" max="20" min="20" style="207" width="5.44"/>
    <col collapsed="false" customWidth="true" hidden="false" outlineLevel="0" max="1025" min="21" style="207" width="9.11"/>
  </cols>
  <sheetData>
    <row r="1" s="207" customFormat="true" ht="21" hidden="false" customHeight="false" outlineLevel="0" collapsed="false">
      <c r="A1" s="8" t="s">
        <v>0</v>
      </c>
      <c r="B1" s="210"/>
      <c r="C1" s="211"/>
      <c r="E1" s="211"/>
      <c r="F1" s="211"/>
      <c r="G1" s="211"/>
      <c r="H1" s="211"/>
      <c r="K1" s="212"/>
      <c r="S1" s="11"/>
    </row>
    <row r="2" s="207" customFormat="true" ht="17.4" hidden="false" customHeight="false" outlineLevel="0" collapsed="false">
      <c r="A2" s="135"/>
      <c r="B2" s="213"/>
      <c r="C2" s="211"/>
      <c r="E2" s="211"/>
      <c r="F2" s="211"/>
      <c r="G2" s="211"/>
      <c r="H2" s="211"/>
      <c r="K2" s="212"/>
      <c r="S2" s="21" t="s">
        <v>1</v>
      </c>
    </row>
    <row r="3" s="207" customFormat="true" ht="6.75" hidden="false" customHeight="true" outlineLevel="0" collapsed="false">
      <c r="A3" s="137"/>
      <c r="C3" s="214"/>
      <c r="E3" s="211"/>
      <c r="F3" s="211"/>
      <c r="G3" s="211"/>
      <c r="H3" s="211"/>
    </row>
    <row r="4" s="216" customFormat="true" ht="18.75" hidden="false" customHeight="true" outlineLevel="0" collapsed="false">
      <c r="A4" s="138"/>
      <c r="B4" s="209"/>
      <c r="C4" s="215" t="s">
        <v>915</v>
      </c>
      <c r="D4" s="215"/>
      <c r="I4" s="209"/>
      <c r="J4" s="217"/>
      <c r="K4" s="209"/>
      <c r="L4" s="209"/>
      <c r="M4" s="209"/>
      <c r="N4" s="209"/>
      <c r="O4" s="209"/>
      <c r="P4" s="209"/>
      <c r="Q4" s="209"/>
      <c r="R4" s="209"/>
      <c r="S4" s="24" t="s">
        <v>253</v>
      </c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</row>
    <row r="5" s="216" customFormat="true" ht="6" hidden="false" customHeight="true" outlineLevel="0" collapsed="false">
      <c r="A5" s="138"/>
      <c r="B5" s="209"/>
      <c r="C5" s="215"/>
      <c r="D5" s="215"/>
      <c r="I5" s="209"/>
      <c r="J5" s="217"/>
      <c r="K5" s="209"/>
      <c r="L5" s="209"/>
      <c r="M5" s="209"/>
      <c r="N5" s="209"/>
      <c r="O5" s="209"/>
      <c r="P5" s="209"/>
      <c r="Q5" s="209"/>
      <c r="R5" s="209"/>
      <c r="S5" s="24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</row>
    <row r="6" s="218" customFormat="true" ht="13.8" hidden="false" customHeight="false" outlineLevel="0" collapsed="false">
      <c r="A6" s="137"/>
      <c r="E6" s="216"/>
      <c r="I6" s="219"/>
      <c r="J6" s="220" t="s">
        <v>818</v>
      </c>
      <c r="K6" s="220"/>
      <c r="L6" s="220"/>
      <c r="M6" s="220"/>
      <c r="N6" s="220"/>
      <c r="O6" s="220"/>
      <c r="P6" s="220"/>
      <c r="Q6" s="219"/>
      <c r="R6" s="219"/>
    </row>
    <row r="7" s="232" customFormat="true" ht="15" hidden="false" customHeight="true" outlineLevel="0" collapsed="false">
      <c r="A7" s="221" t="s">
        <v>142</v>
      </c>
      <c r="B7" s="222" t="s">
        <v>6</v>
      </c>
      <c r="C7" s="223" t="s">
        <v>7</v>
      </c>
      <c r="D7" s="224" t="s">
        <v>8</v>
      </c>
      <c r="E7" s="225" t="s">
        <v>9</v>
      </c>
      <c r="F7" s="226" t="s">
        <v>10</v>
      </c>
      <c r="G7" s="226" t="s">
        <v>144</v>
      </c>
      <c r="H7" s="226" t="s">
        <v>12</v>
      </c>
      <c r="I7" s="226" t="s">
        <v>13</v>
      </c>
      <c r="J7" s="227" t="n">
        <v>1</v>
      </c>
      <c r="K7" s="228" t="n">
        <v>2</v>
      </c>
      <c r="L7" s="228" t="n">
        <v>3</v>
      </c>
      <c r="M7" s="229" t="s">
        <v>819</v>
      </c>
      <c r="N7" s="228" t="n">
        <v>4</v>
      </c>
      <c r="O7" s="228" t="n">
        <v>5</v>
      </c>
      <c r="P7" s="230" t="n">
        <v>6</v>
      </c>
      <c r="Q7" s="231" t="s">
        <v>744</v>
      </c>
      <c r="R7" s="226" t="s">
        <v>18</v>
      </c>
      <c r="S7" s="226" t="s">
        <v>19</v>
      </c>
    </row>
    <row r="8" s="218" customFormat="true" ht="14.25" hidden="false" customHeight="true" outlineLevel="0" collapsed="false">
      <c r="A8" s="233" t="n">
        <v>1</v>
      </c>
      <c r="B8" s="233"/>
      <c r="C8" s="262" t="s">
        <v>586</v>
      </c>
      <c r="D8" s="263" t="s">
        <v>916</v>
      </c>
      <c r="E8" s="236" t="s">
        <v>917</v>
      </c>
      <c r="F8" s="277" t="s">
        <v>717</v>
      </c>
      <c r="G8" s="277" t="s">
        <v>718</v>
      </c>
      <c r="H8" s="238"/>
      <c r="I8" s="278" t="n">
        <v>18</v>
      </c>
      <c r="J8" s="240" t="s">
        <v>823</v>
      </c>
      <c r="K8" s="240" t="n">
        <v>14.89</v>
      </c>
      <c r="L8" s="240" t="s">
        <v>823</v>
      </c>
      <c r="M8" s="279" t="n">
        <v>7</v>
      </c>
      <c r="N8" s="240" t="n">
        <v>14.56</v>
      </c>
      <c r="O8" s="240" t="s">
        <v>823</v>
      </c>
      <c r="P8" s="240" t="s">
        <v>823</v>
      </c>
      <c r="Q8" s="242" t="n">
        <f aca="false">MAX(J8:L8,N8:P8)</f>
        <v>14.89</v>
      </c>
      <c r="R8" s="243" t="str">
        <f aca="false">IF(ISBLANK(Q8),"",IF(Q8&lt;12.2,"",IF(Q8&gt;=16.65,"TSM",IF(Q8&gt;=16.1,"SM",IF(Q8&gt;=15.2,"KSM",IF(Q8&gt;=14.2,"I A",IF(Q8&gt;=13.2,"II A",IF(Q8&gt;=12.2,"III A"))))))))</f>
        <v>I A</v>
      </c>
      <c r="S8" s="244" t="s">
        <v>719</v>
      </c>
    </row>
    <row r="9" s="33" customFormat="true" ht="10.2" hidden="false" customHeight="true" outlineLevel="0" collapsed="false">
      <c r="A9" s="246"/>
      <c r="B9" s="247"/>
      <c r="C9" s="259"/>
      <c r="D9" s="260"/>
      <c r="E9" s="250"/>
      <c r="F9" s="261"/>
      <c r="G9" s="261"/>
      <c r="H9" s="252"/>
      <c r="I9" s="280"/>
      <c r="J9" s="281" t="s">
        <v>903</v>
      </c>
      <c r="K9" s="281" t="s">
        <v>913</v>
      </c>
      <c r="L9" s="281" t="s">
        <v>895</v>
      </c>
      <c r="M9" s="282"/>
      <c r="N9" s="281" t="s">
        <v>895</v>
      </c>
      <c r="O9" s="281"/>
      <c r="P9" s="281"/>
      <c r="Q9" s="255" t="n">
        <f aca="false">Q8</f>
        <v>14.89</v>
      </c>
      <c r="R9" s="256"/>
      <c r="S9" s="257"/>
    </row>
    <row r="10" s="218" customFormat="true" ht="14.25" hidden="false" customHeight="true" outlineLevel="0" collapsed="false">
      <c r="A10" s="233" t="n">
        <v>2</v>
      </c>
      <c r="B10" s="233"/>
      <c r="C10" s="262" t="s">
        <v>918</v>
      </c>
      <c r="D10" s="263" t="s">
        <v>919</v>
      </c>
      <c r="E10" s="236" t="s">
        <v>920</v>
      </c>
      <c r="F10" s="277" t="s">
        <v>390</v>
      </c>
      <c r="G10" s="277" t="s">
        <v>391</v>
      </c>
      <c r="H10" s="238" t="s">
        <v>392</v>
      </c>
      <c r="I10" s="278" t="n">
        <v>14</v>
      </c>
      <c r="J10" s="240" t="n">
        <v>13.8</v>
      </c>
      <c r="K10" s="240" t="n">
        <v>14.2</v>
      </c>
      <c r="L10" s="240" t="n">
        <v>14.26</v>
      </c>
      <c r="M10" s="279" t="n">
        <v>6</v>
      </c>
      <c r="N10" s="240" t="s">
        <v>823</v>
      </c>
      <c r="O10" s="240" t="s">
        <v>823</v>
      </c>
      <c r="P10" s="240" t="s">
        <v>823</v>
      </c>
      <c r="Q10" s="242" t="n">
        <f aca="false">MAX(J10:L10,N10:P10)</f>
        <v>14.26</v>
      </c>
      <c r="R10" s="243" t="str">
        <f aca="false">IF(ISBLANK(Q10),"",IF(Q10&lt;12.2,"",IF(Q10&gt;=16.65,"TSM",IF(Q10&gt;=16.1,"SM",IF(Q10&gt;=15.2,"KSM",IF(Q10&gt;=14.2,"I A",IF(Q10&gt;=13.2,"II A",IF(Q10&gt;=12.2,"III A"))))))))</f>
        <v>I A</v>
      </c>
      <c r="S10" s="244" t="s">
        <v>393</v>
      </c>
    </row>
    <row r="11" s="33" customFormat="true" ht="10.2" hidden="false" customHeight="true" outlineLevel="0" collapsed="false">
      <c r="A11" s="246"/>
      <c r="B11" s="247"/>
      <c r="C11" s="259"/>
      <c r="D11" s="260"/>
      <c r="E11" s="250"/>
      <c r="F11" s="261"/>
      <c r="G11" s="261"/>
      <c r="H11" s="252"/>
      <c r="I11" s="280"/>
      <c r="J11" s="281" t="s">
        <v>921</v>
      </c>
      <c r="K11" s="281" t="s">
        <v>895</v>
      </c>
      <c r="L11" s="281" t="s">
        <v>888</v>
      </c>
      <c r="M11" s="282"/>
      <c r="N11" s="281"/>
      <c r="O11" s="281"/>
      <c r="P11" s="281"/>
      <c r="Q11" s="255" t="n">
        <f aca="false">Q10</f>
        <v>14.26</v>
      </c>
      <c r="R11" s="256"/>
      <c r="S11" s="257"/>
    </row>
    <row r="12" s="218" customFormat="true" ht="14.25" hidden="false" customHeight="true" outlineLevel="0" collapsed="false">
      <c r="A12" s="233" t="n">
        <v>3</v>
      </c>
      <c r="B12" s="233"/>
      <c r="C12" s="262" t="s">
        <v>922</v>
      </c>
      <c r="D12" s="263" t="s">
        <v>923</v>
      </c>
      <c r="E12" s="236" t="s">
        <v>924</v>
      </c>
      <c r="F12" s="277" t="s">
        <v>106</v>
      </c>
      <c r="G12" s="277" t="s">
        <v>107</v>
      </c>
      <c r="H12" s="238"/>
      <c r="I12" s="278" t="n">
        <v>11</v>
      </c>
      <c r="J12" s="240" t="n">
        <v>14.18</v>
      </c>
      <c r="K12" s="240" t="s">
        <v>823</v>
      </c>
      <c r="L12" s="240" t="s">
        <v>823</v>
      </c>
      <c r="M12" s="279" t="n">
        <v>5</v>
      </c>
      <c r="N12" s="240" t="n">
        <v>13.9</v>
      </c>
      <c r="O12" s="240" t="s">
        <v>69</v>
      </c>
      <c r="P12" s="240" t="n">
        <v>14.04</v>
      </c>
      <c r="Q12" s="242" t="n">
        <f aca="false">MAX(J12:L12,N12:P12)</f>
        <v>14.18</v>
      </c>
      <c r="R12" s="243" t="str">
        <f aca="false">IF(ISBLANK(Q12),"",IF(Q12&lt;12.2,"",IF(Q12&gt;=16.65,"TSM",IF(Q12&gt;=16.1,"SM",IF(Q12&gt;=15.2,"KSM",IF(Q12&gt;=14.2,"I A",IF(Q12&gt;=13.2,"II A",IF(Q12&gt;=12.2,"III A"))))))))</f>
        <v>II A</v>
      </c>
      <c r="S12" s="244" t="s">
        <v>925</v>
      </c>
    </row>
    <row r="13" s="33" customFormat="true" ht="10.2" hidden="false" customHeight="true" outlineLevel="0" collapsed="false">
      <c r="A13" s="246"/>
      <c r="B13" s="247"/>
      <c r="C13" s="259"/>
      <c r="D13" s="260"/>
      <c r="E13" s="250"/>
      <c r="F13" s="261"/>
      <c r="G13" s="261"/>
      <c r="H13" s="252"/>
      <c r="I13" s="280"/>
      <c r="J13" s="281" t="s">
        <v>926</v>
      </c>
      <c r="K13" s="281" t="s">
        <v>902</v>
      </c>
      <c r="L13" s="281" t="s">
        <v>927</v>
      </c>
      <c r="M13" s="282"/>
      <c r="N13" s="281" t="s">
        <v>928</v>
      </c>
      <c r="O13" s="281"/>
      <c r="P13" s="281" t="s">
        <v>929</v>
      </c>
      <c r="Q13" s="255" t="n">
        <f aca="false">Q12</f>
        <v>14.18</v>
      </c>
      <c r="R13" s="256"/>
      <c r="S13" s="257"/>
    </row>
    <row r="14" s="218" customFormat="true" ht="14.25" hidden="false" customHeight="true" outlineLevel="0" collapsed="false">
      <c r="A14" s="233" t="n">
        <v>4</v>
      </c>
      <c r="B14" s="233"/>
      <c r="C14" s="262" t="s">
        <v>632</v>
      </c>
      <c r="D14" s="263" t="s">
        <v>868</v>
      </c>
      <c r="E14" s="236" t="s">
        <v>563</v>
      </c>
      <c r="F14" s="277" t="s">
        <v>37</v>
      </c>
      <c r="G14" s="277" t="s">
        <v>38</v>
      </c>
      <c r="H14" s="238" t="s">
        <v>281</v>
      </c>
      <c r="I14" s="278" t="n">
        <v>9</v>
      </c>
      <c r="J14" s="240" t="n">
        <v>13.99</v>
      </c>
      <c r="K14" s="240" t="s">
        <v>823</v>
      </c>
      <c r="L14" s="240"/>
      <c r="M14" s="279" t="n">
        <v>4</v>
      </c>
      <c r="N14" s="240" t="s">
        <v>823</v>
      </c>
      <c r="O14" s="240" t="s">
        <v>823</v>
      </c>
      <c r="P14" s="240" t="s">
        <v>823</v>
      </c>
      <c r="Q14" s="242" t="n">
        <f aca="false">MAX(J14:L14,N14:P14)</f>
        <v>13.99</v>
      </c>
      <c r="R14" s="243" t="str">
        <f aca="false">IF(ISBLANK(Q14),"",IF(Q14&lt;12.2,"",IF(Q14&gt;=16.65,"TSM",IF(Q14&gt;=16.1,"SM",IF(Q14&gt;=15.2,"KSM",IF(Q14&gt;=14.2,"I A",IF(Q14&gt;=13.2,"II A",IF(Q14&gt;=12.2,"III A"))))))))</f>
        <v>II A</v>
      </c>
      <c r="S14" s="244" t="s">
        <v>760</v>
      </c>
    </row>
    <row r="15" s="33" customFormat="true" ht="10.2" hidden="false" customHeight="true" outlineLevel="0" collapsed="false">
      <c r="A15" s="246"/>
      <c r="B15" s="247"/>
      <c r="C15" s="259"/>
      <c r="D15" s="260"/>
      <c r="E15" s="250"/>
      <c r="F15" s="261"/>
      <c r="G15" s="261"/>
      <c r="H15" s="252"/>
      <c r="I15" s="280"/>
      <c r="J15" s="281" t="s">
        <v>882</v>
      </c>
      <c r="K15" s="281" t="s">
        <v>882</v>
      </c>
      <c r="L15" s="281" t="s">
        <v>930</v>
      </c>
      <c r="M15" s="282"/>
      <c r="N15" s="281"/>
      <c r="O15" s="281"/>
      <c r="P15" s="281"/>
      <c r="Q15" s="255" t="n">
        <f aca="false">Q14</f>
        <v>13.99</v>
      </c>
      <c r="R15" s="256"/>
      <c r="S15" s="257"/>
    </row>
    <row r="16" s="218" customFormat="true" ht="14.25" hidden="false" customHeight="true" outlineLevel="0" collapsed="false">
      <c r="A16" s="233" t="n">
        <v>5</v>
      </c>
      <c r="B16" s="233"/>
      <c r="C16" s="262" t="s">
        <v>783</v>
      </c>
      <c r="D16" s="263" t="s">
        <v>784</v>
      </c>
      <c r="E16" s="236" t="s">
        <v>785</v>
      </c>
      <c r="F16" s="277" t="s">
        <v>45</v>
      </c>
      <c r="G16" s="277" t="s">
        <v>24</v>
      </c>
      <c r="H16" s="238"/>
      <c r="I16" s="278" t="n">
        <v>8</v>
      </c>
      <c r="J16" s="240" t="s">
        <v>823</v>
      </c>
      <c r="K16" s="240" t="n">
        <v>13.5</v>
      </c>
      <c r="L16" s="240" t="n">
        <v>13.3</v>
      </c>
      <c r="M16" s="279" t="n">
        <v>3</v>
      </c>
      <c r="N16" s="240" t="n">
        <v>13.21</v>
      </c>
      <c r="O16" s="240" t="n">
        <v>13.51</v>
      </c>
      <c r="P16" s="240" t="s">
        <v>69</v>
      </c>
      <c r="Q16" s="242" t="n">
        <f aca="false">MAX(J16:L16,N16:P16)</f>
        <v>13.51</v>
      </c>
      <c r="R16" s="243" t="str">
        <f aca="false">IF(ISBLANK(Q16),"",IF(Q16&lt;12.2,"",IF(Q16&gt;=16.65,"TSM",IF(Q16&gt;=16.1,"SM",IF(Q16&gt;=15.2,"KSM",IF(Q16&gt;=14.2,"I A",IF(Q16&gt;=13.2,"II A",IF(Q16&gt;=12.2,"III A"))))))))</f>
        <v>II A</v>
      </c>
      <c r="S16" s="244" t="s">
        <v>128</v>
      </c>
    </row>
    <row r="17" s="33" customFormat="true" ht="10.2" hidden="false" customHeight="true" outlineLevel="0" collapsed="false">
      <c r="A17" s="246"/>
      <c r="B17" s="247"/>
      <c r="C17" s="259"/>
      <c r="D17" s="260"/>
      <c r="E17" s="250"/>
      <c r="F17" s="261"/>
      <c r="G17" s="261"/>
      <c r="H17" s="252"/>
      <c r="I17" s="280"/>
      <c r="J17" s="281" t="s">
        <v>931</v>
      </c>
      <c r="K17" s="281" t="s">
        <v>921</v>
      </c>
      <c r="L17" s="281" t="s">
        <v>927</v>
      </c>
      <c r="M17" s="282"/>
      <c r="N17" s="281" t="s">
        <v>930</v>
      </c>
      <c r="O17" s="281" t="s">
        <v>932</v>
      </c>
      <c r="P17" s="281"/>
      <c r="Q17" s="255" t="n">
        <f aca="false">Q16</f>
        <v>13.51</v>
      </c>
      <c r="R17" s="256"/>
      <c r="S17" s="257"/>
    </row>
    <row r="18" s="218" customFormat="true" ht="14.25" hidden="false" customHeight="true" outlineLevel="0" collapsed="false">
      <c r="A18" s="233" t="n">
        <v>6</v>
      </c>
      <c r="B18" s="233"/>
      <c r="C18" s="262" t="s">
        <v>933</v>
      </c>
      <c r="D18" s="263" t="s">
        <v>934</v>
      </c>
      <c r="E18" s="236" t="s">
        <v>935</v>
      </c>
      <c r="F18" s="277" t="s">
        <v>936</v>
      </c>
      <c r="G18" s="277" t="s">
        <v>121</v>
      </c>
      <c r="H18" s="238"/>
      <c r="I18" s="278" t="n">
        <v>7</v>
      </c>
      <c r="J18" s="240" t="n">
        <v>13.41</v>
      </c>
      <c r="K18" s="240" t="n">
        <v>13.11</v>
      </c>
      <c r="L18" s="240" t="s">
        <v>823</v>
      </c>
      <c r="M18" s="279" t="n">
        <v>2</v>
      </c>
      <c r="N18" s="240" t="s">
        <v>823</v>
      </c>
      <c r="O18" s="240" t="s">
        <v>69</v>
      </c>
      <c r="P18" s="240" t="s">
        <v>823</v>
      </c>
      <c r="Q18" s="242" t="n">
        <f aca="false">MAX(J18:L18,N18:P18)</f>
        <v>13.41</v>
      </c>
      <c r="R18" s="243" t="str">
        <f aca="false">IF(ISBLANK(Q18),"",IF(Q18&lt;12.2,"",IF(Q18&gt;=16.65,"TSM",IF(Q18&gt;=16.1,"SM",IF(Q18&gt;=15.2,"KSM",IF(Q18&gt;=14.2,"I A",IF(Q18&gt;=13.2,"II A",IF(Q18&gt;=12.2,"III A"))))))))</f>
        <v>II A</v>
      </c>
      <c r="S18" s="244" t="s">
        <v>937</v>
      </c>
    </row>
    <row r="19" s="33" customFormat="true" ht="10.2" hidden="false" customHeight="true" outlineLevel="0" collapsed="false">
      <c r="A19" s="246"/>
      <c r="B19" s="247"/>
      <c r="C19" s="259"/>
      <c r="D19" s="260"/>
      <c r="E19" s="250"/>
      <c r="F19" s="261"/>
      <c r="G19" s="261"/>
      <c r="H19" s="252"/>
      <c r="I19" s="280"/>
      <c r="J19" s="281" t="s">
        <v>907</v>
      </c>
      <c r="K19" s="281" t="s">
        <v>938</v>
      </c>
      <c r="L19" s="281" t="s">
        <v>898</v>
      </c>
      <c r="M19" s="282"/>
      <c r="N19" s="281"/>
      <c r="O19" s="281"/>
      <c r="P19" s="281"/>
      <c r="Q19" s="255" t="n">
        <f aca="false">Q18</f>
        <v>13.41</v>
      </c>
      <c r="R19" s="256"/>
      <c r="S19" s="257" t="s">
        <v>939</v>
      </c>
    </row>
    <row r="20" s="218" customFormat="true" ht="14.25" hidden="false" customHeight="true" outlineLevel="0" collapsed="false">
      <c r="A20" s="233" t="n">
        <v>7</v>
      </c>
      <c r="B20" s="233"/>
      <c r="C20" s="262" t="s">
        <v>380</v>
      </c>
      <c r="D20" s="263" t="s">
        <v>849</v>
      </c>
      <c r="E20" s="236" t="s">
        <v>850</v>
      </c>
      <c r="F20" s="277" t="s">
        <v>88</v>
      </c>
      <c r="G20" s="277" t="s">
        <v>826</v>
      </c>
      <c r="H20" s="238" t="s">
        <v>90</v>
      </c>
      <c r="I20" s="278" t="n">
        <v>6</v>
      </c>
      <c r="J20" s="240" t="s">
        <v>823</v>
      </c>
      <c r="K20" s="240" t="n">
        <v>12.86</v>
      </c>
      <c r="L20" s="240" t="s">
        <v>69</v>
      </c>
      <c r="M20" s="279" t="n">
        <v>1</v>
      </c>
      <c r="N20" s="240" t="s">
        <v>69</v>
      </c>
      <c r="O20" s="240" t="s">
        <v>69</v>
      </c>
      <c r="P20" s="240" t="s">
        <v>69</v>
      </c>
      <c r="Q20" s="242" t="n">
        <f aca="false">MAX(J20:L20,N20:P20)</f>
        <v>12.86</v>
      </c>
      <c r="R20" s="243" t="str">
        <f aca="false">IF(ISBLANK(Q20),"",IF(Q20&lt;12.2,"",IF(Q20&gt;=16.65,"TSM",IF(Q20&gt;=16.1,"SM",IF(Q20&gt;=15.2,"KSM",IF(Q20&gt;=14.2,"I A",IF(Q20&gt;=13.2,"II A",IF(Q20&gt;=12.2,"III A"))))))))</f>
        <v>III A</v>
      </c>
      <c r="S20" s="244" t="s">
        <v>91</v>
      </c>
    </row>
    <row r="21" s="33" customFormat="true" ht="10.2" hidden="false" customHeight="true" outlineLevel="0" collapsed="false">
      <c r="A21" s="246"/>
      <c r="B21" s="247"/>
      <c r="C21" s="259"/>
      <c r="D21" s="260"/>
      <c r="E21" s="250"/>
      <c r="F21" s="261"/>
      <c r="G21" s="261"/>
      <c r="H21" s="252"/>
      <c r="I21" s="280"/>
      <c r="J21" s="281" t="s">
        <v>893</v>
      </c>
      <c r="K21" s="281" t="s">
        <v>882</v>
      </c>
      <c r="L21" s="281"/>
      <c r="M21" s="282"/>
      <c r="N21" s="281"/>
      <c r="O21" s="281"/>
      <c r="P21" s="281"/>
      <c r="Q21" s="255" t="n">
        <f aca="false">Q20</f>
        <v>12.86</v>
      </c>
      <c r="R21" s="256"/>
      <c r="S21" s="257"/>
    </row>
  </sheetData>
  <mergeCells count="1">
    <mergeCell ref="J6:P6"/>
  </mergeCells>
  <printOptions headings="false" gridLines="false" gridLinesSet="true" horizontalCentered="true" verticalCentered="false"/>
  <pageMargins left="0.39375" right="0.39375" top="0.551388888888889" bottom="0.0395833333333333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AG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N23" activeCellId="0" sqref="N23"/>
    </sheetView>
  </sheetViews>
  <sheetFormatPr defaultRowHeight="13.2" zeroHeight="false" outlineLevelRow="0" outlineLevelCol="0"/>
  <cols>
    <col collapsed="false" customWidth="true" hidden="false" outlineLevel="0" max="1" min="1" style="137" width="3.66"/>
    <col collapsed="false" customWidth="true" hidden="true" outlineLevel="0" max="2" min="2" style="207" width="3.78"/>
    <col collapsed="false" customWidth="true" hidden="false" outlineLevel="0" max="3" min="3" style="207" width="7.44"/>
    <col collapsed="false" customWidth="true" hidden="false" outlineLevel="0" max="4" min="4" style="207" width="12.1"/>
    <col collapsed="false" customWidth="true" hidden="false" outlineLevel="0" max="5" min="5" style="207" width="8.78"/>
    <col collapsed="false" customWidth="true" hidden="false" outlineLevel="0" max="6" min="6" style="207" width="12.33"/>
    <col collapsed="false" customWidth="true" hidden="false" outlineLevel="0" max="7" min="7" style="207" width="12.66"/>
    <col collapsed="false" customWidth="true" hidden="false" outlineLevel="0" max="8" min="8" style="207" width="8"/>
    <col collapsed="false" customWidth="true" hidden="false" outlineLevel="0" max="9" min="9" style="208" width="5.1"/>
    <col collapsed="false" customWidth="true" hidden="false" outlineLevel="0" max="12" min="10" style="209" width="5.01"/>
    <col collapsed="false" customWidth="true" hidden="false" outlineLevel="0" max="13" min="13" style="209" width="2.66"/>
    <col collapsed="false" customWidth="true" hidden="false" outlineLevel="0" max="16" min="14" style="209" width="4.78"/>
    <col collapsed="false" customWidth="true" hidden="false" outlineLevel="0" max="17" min="17" style="209" width="5.33"/>
    <col collapsed="false" customWidth="true" hidden="false" outlineLevel="0" max="18" min="18" style="208" width="4.66"/>
    <col collapsed="false" customWidth="true" hidden="false" outlineLevel="0" max="19" min="19" style="207" width="25.44"/>
    <col collapsed="false" customWidth="true" hidden="false" outlineLevel="0" max="20" min="20" style="207" width="3.66"/>
    <col collapsed="false" customWidth="true" hidden="false" outlineLevel="0" max="1025" min="21" style="207" width="9.11"/>
  </cols>
  <sheetData>
    <row r="1" s="207" customFormat="true" ht="21" hidden="false" customHeight="false" outlineLevel="0" collapsed="false">
      <c r="A1" s="8" t="s">
        <v>0</v>
      </c>
      <c r="B1" s="210"/>
      <c r="C1" s="211"/>
      <c r="E1" s="211"/>
      <c r="F1" s="211"/>
      <c r="G1" s="211"/>
      <c r="H1" s="211"/>
      <c r="K1" s="212"/>
      <c r="S1" s="11"/>
    </row>
    <row r="2" s="207" customFormat="true" ht="15.75" hidden="false" customHeight="true" outlineLevel="0" collapsed="false">
      <c r="A2" s="135"/>
      <c r="B2" s="213"/>
      <c r="C2" s="211"/>
      <c r="E2" s="211"/>
      <c r="F2" s="211"/>
      <c r="G2" s="211"/>
      <c r="H2" s="211"/>
      <c r="K2" s="212"/>
      <c r="S2" s="21" t="s">
        <v>1</v>
      </c>
    </row>
    <row r="3" s="207" customFormat="true" ht="6.75" hidden="false" customHeight="true" outlineLevel="0" collapsed="false">
      <c r="A3" s="137"/>
      <c r="C3" s="214"/>
      <c r="E3" s="211"/>
      <c r="F3" s="211"/>
      <c r="G3" s="211"/>
      <c r="H3" s="211"/>
      <c r="S3" s="24"/>
    </row>
    <row r="4" s="216" customFormat="true" ht="18.75" hidden="false" customHeight="true" outlineLevel="0" collapsed="false">
      <c r="A4" s="138"/>
      <c r="B4" s="209"/>
      <c r="C4" s="215" t="s">
        <v>940</v>
      </c>
      <c r="D4" s="215"/>
      <c r="I4" s="209"/>
      <c r="J4" s="217"/>
      <c r="K4" s="209"/>
      <c r="L4" s="209"/>
      <c r="M4" s="209"/>
      <c r="N4" s="209"/>
      <c r="O4" s="209"/>
      <c r="P4" s="209"/>
      <c r="Q4" s="209"/>
      <c r="R4" s="209"/>
      <c r="S4" s="24" t="s">
        <v>2</v>
      </c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</row>
    <row r="5" s="216" customFormat="true" ht="6" hidden="false" customHeight="true" outlineLevel="0" collapsed="false">
      <c r="A5" s="138"/>
      <c r="B5" s="209"/>
      <c r="C5" s="215"/>
      <c r="D5" s="215"/>
      <c r="I5" s="209"/>
      <c r="J5" s="217"/>
      <c r="K5" s="209"/>
      <c r="L5" s="209"/>
      <c r="M5" s="209"/>
      <c r="N5" s="209"/>
      <c r="O5" s="209"/>
      <c r="P5" s="209"/>
      <c r="Q5" s="209"/>
      <c r="R5" s="209"/>
      <c r="S5" s="24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</row>
    <row r="6" s="218" customFormat="true" ht="13.8" hidden="false" customHeight="false" outlineLevel="0" collapsed="false">
      <c r="A6" s="137"/>
      <c r="E6" s="216"/>
      <c r="I6" s="219"/>
      <c r="J6" s="220" t="s">
        <v>818</v>
      </c>
      <c r="K6" s="220"/>
      <c r="L6" s="220"/>
      <c r="M6" s="220"/>
      <c r="N6" s="220"/>
      <c r="O6" s="220"/>
      <c r="P6" s="220"/>
      <c r="Q6" s="219"/>
      <c r="R6" s="219"/>
    </row>
    <row r="7" s="232" customFormat="true" ht="16.5" hidden="false" customHeight="true" outlineLevel="0" collapsed="false">
      <c r="A7" s="221" t="s">
        <v>142</v>
      </c>
      <c r="B7" s="221" t="s">
        <v>6</v>
      </c>
      <c r="C7" s="223" t="s">
        <v>7</v>
      </c>
      <c r="D7" s="224" t="s">
        <v>8</v>
      </c>
      <c r="E7" s="225" t="s">
        <v>9</v>
      </c>
      <c r="F7" s="226" t="s">
        <v>10</v>
      </c>
      <c r="G7" s="183" t="s">
        <v>144</v>
      </c>
      <c r="H7" s="226" t="s">
        <v>12</v>
      </c>
      <c r="I7" s="226" t="s">
        <v>13</v>
      </c>
      <c r="J7" s="227" t="n">
        <v>1</v>
      </c>
      <c r="K7" s="228" t="n">
        <v>2</v>
      </c>
      <c r="L7" s="228" t="n">
        <v>3</v>
      </c>
      <c r="M7" s="229" t="s">
        <v>819</v>
      </c>
      <c r="N7" s="228" t="n">
        <v>4</v>
      </c>
      <c r="O7" s="228" t="n">
        <v>5</v>
      </c>
      <c r="P7" s="230" t="n">
        <v>6</v>
      </c>
      <c r="Q7" s="231" t="s">
        <v>744</v>
      </c>
      <c r="R7" s="183" t="s">
        <v>18</v>
      </c>
      <c r="S7" s="226" t="s">
        <v>19</v>
      </c>
    </row>
    <row r="8" s="293" customFormat="true" ht="19.5" hidden="false" customHeight="true" outlineLevel="0" collapsed="false">
      <c r="A8" s="44" t="n">
        <v>1</v>
      </c>
      <c r="B8" s="283"/>
      <c r="C8" s="284" t="s">
        <v>941</v>
      </c>
      <c r="D8" s="285" t="s">
        <v>942</v>
      </c>
      <c r="E8" s="286" t="s">
        <v>943</v>
      </c>
      <c r="F8" s="287" t="s">
        <v>944</v>
      </c>
      <c r="G8" s="287" t="s">
        <v>360</v>
      </c>
      <c r="H8" s="288"/>
      <c r="I8" s="289" t="n">
        <v>18</v>
      </c>
      <c r="J8" s="290" t="s">
        <v>823</v>
      </c>
      <c r="K8" s="290" t="s">
        <v>823</v>
      </c>
      <c r="L8" s="290" t="n">
        <v>11.7</v>
      </c>
      <c r="M8" s="291" t="n">
        <v>4</v>
      </c>
      <c r="N8" s="290" t="n">
        <v>11.69</v>
      </c>
      <c r="O8" s="290" t="s">
        <v>823</v>
      </c>
      <c r="P8" s="290" t="n">
        <v>11.23</v>
      </c>
      <c r="Q8" s="195" t="n">
        <f aca="false">MAX(J8:L8,N8:P8)</f>
        <v>11.7</v>
      </c>
      <c r="R8" s="240" t="str">
        <f aca="false">IF(ISBLANK(Q8),"",IF(Q8&lt;8.5,"",IF(Q8&gt;=17.2,"TSM",IF(Q8&gt;=15.8,"SM",IF(Q8&gt;=14,"KSM",IF(Q8&gt;=12,"I A",IF(Q8&gt;=10,"II A",IF(Q8&gt;=8.5,"III A"))))))))</f>
        <v>II A</v>
      </c>
      <c r="S8" s="287" t="s">
        <v>945</v>
      </c>
      <c r="T8" s="292"/>
    </row>
    <row r="9" s="293" customFormat="true" ht="19.5" hidden="false" customHeight="true" outlineLevel="0" collapsed="false">
      <c r="A9" s="44" t="n">
        <v>2</v>
      </c>
      <c r="B9" s="283"/>
      <c r="C9" s="284" t="s">
        <v>946</v>
      </c>
      <c r="D9" s="285" t="s">
        <v>947</v>
      </c>
      <c r="E9" s="286" t="s">
        <v>948</v>
      </c>
      <c r="F9" s="287" t="s">
        <v>152</v>
      </c>
      <c r="G9" s="287" t="s">
        <v>38</v>
      </c>
      <c r="H9" s="288"/>
      <c r="I9" s="289" t="n">
        <v>14</v>
      </c>
      <c r="J9" s="290" t="s">
        <v>823</v>
      </c>
      <c r="K9" s="290" t="s">
        <v>823</v>
      </c>
      <c r="L9" s="290" t="n">
        <v>11</v>
      </c>
      <c r="M9" s="291" t="n">
        <v>3</v>
      </c>
      <c r="N9" s="290" t="n">
        <v>10.98</v>
      </c>
      <c r="O9" s="290" t="n">
        <v>10.77</v>
      </c>
      <c r="P9" s="290" t="n">
        <v>11</v>
      </c>
      <c r="Q9" s="195" t="n">
        <f aca="false">MAX(J9:L9,N9:P9)</f>
        <v>11</v>
      </c>
      <c r="R9" s="240" t="str">
        <f aca="false">IF(ISBLANK(Q9),"",IF(Q9&lt;8.5,"",IF(Q9&gt;=17.2,"TSM",IF(Q9&gt;=15.8,"SM",IF(Q9&gt;=14,"KSM",IF(Q9&gt;=12,"I A",IF(Q9&gt;=10,"II A",IF(Q9&gt;=8.5,"III A"))))))))</f>
        <v>II A</v>
      </c>
      <c r="S9" s="287" t="s">
        <v>949</v>
      </c>
      <c r="T9" s="292"/>
    </row>
    <row r="10" s="293" customFormat="true" ht="19.5" hidden="false" customHeight="true" outlineLevel="0" collapsed="false">
      <c r="A10" s="44" t="n">
        <v>3</v>
      </c>
      <c r="B10" s="283"/>
      <c r="C10" s="284" t="s">
        <v>100</v>
      </c>
      <c r="D10" s="285" t="s">
        <v>950</v>
      </c>
      <c r="E10" s="286" t="s">
        <v>951</v>
      </c>
      <c r="F10" s="287" t="s">
        <v>383</v>
      </c>
      <c r="G10" s="287" t="s">
        <v>384</v>
      </c>
      <c r="H10" s="288" t="s">
        <v>385</v>
      </c>
      <c r="I10" s="289" t="n">
        <v>11</v>
      </c>
      <c r="J10" s="290" t="n">
        <v>8.74</v>
      </c>
      <c r="K10" s="290" t="n">
        <v>8.45</v>
      </c>
      <c r="L10" s="290" t="s">
        <v>823</v>
      </c>
      <c r="M10" s="291" t="n">
        <v>1</v>
      </c>
      <c r="N10" s="290" t="n">
        <v>9.55</v>
      </c>
      <c r="O10" s="290" t="n">
        <v>9.32</v>
      </c>
      <c r="P10" s="290" t="n">
        <v>9.15</v>
      </c>
      <c r="Q10" s="195" t="n">
        <f aca="false">MAX(J10:L10,N10:P10)</f>
        <v>9.55</v>
      </c>
      <c r="R10" s="240" t="str">
        <f aca="false">IF(ISBLANK(Q10),"",IF(Q10&lt;8.5,"",IF(Q10&gt;=17.2,"TSM",IF(Q10&gt;=15.8,"SM",IF(Q10&gt;=14,"KSM",IF(Q10&gt;=12,"I A",IF(Q10&gt;=10,"II A",IF(Q10&gt;=8.5,"III A"))))))))</f>
        <v>III A</v>
      </c>
      <c r="S10" s="287" t="s">
        <v>952</v>
      </c>
      <c r="T10" s="292"/>
    </row>
    <row r="11" s="293" customFormat="true" ht="19.5" hidden="false" customHeight="true" outlineLevel="0" collapsed="false">
      <c r="A11" s="44" t="n">
        <v>4</v>
      </c>
      <c r="B11" s="283"/>
      <c r="C11" s="284" t="s">
        <v>62</v>
      </c>
      <c r="D11" s="285" t="s">
        <v>909</v>
      </c>
      <c r="E11" s="286" t="s">
        <v>910</v>
      </c>
      <c r="F11" s="287" t="s">
        <v>911</v>
      </c>
      <c r="G11" s="287" t="s">
        <v>826</v>
      </c>
      <c r="H11" s="288" t="s">
        <v>90</v>
      </c>
      <c r="I11" s="289" t="n">
        <v>9</v>
      </c>
      <c r="J11" s="290" t="n">
        <v>8.86</v>
      </c>
      <c r="K11" s="290" t="n">
        <v>8.4</v>
      </c>
      <c r="L11" s="290" t="n">
        <v>9.09</v>
      </c>
      <c r="M11" s="291" t="n">
        <v>2</v>
      </c>
      <c r="N11" s="290" t="s">
        <v>823</v>
      </c>
      <c r="O11" s="290" t="n">
        <v>8.78</v>
      </c>
      <c r="P11" s="290" t="n">
        <v>9.13</v>
      </c>
      <c r="Q11" s="195" t="n">
        <f aca="false">MAX(J11:L11,N11:P11)</f>
        <v>9.13</v>
      </c>
      <c r="R11" s="240" t="str">
        <f aca="false">IF(ISBLANK(Q11),"",IF(Q11&lt;8.5,"",IF(Q11&gt;=17.2,"TSM",IF(Q11&gt;=15.8,"SM",IF(Q11&gt;=14,"KSM",IF(Q11&gt;=12,"I A",IF(Q11&gt;=10,"II A",IF(Q11&gt;=8.5,"III A"))))))))</f>
        <v>III A</v>
      </c>
      <c r="S11" s="287" t="s">
        <v>953</v>
      </c>
      <c r="T11" s="292"/>
    </row>
  </sheetData>
  <mergeCells count="1">
    <mergeCell ref="J6:P6"/>
  </mergeCells>
  <printOptions headings="false" gridLines="false" gridLinesSet="true" horizontalCentered="true" verticalCentered="false"/>
  <pageMargins left="0.39375" right="0.39375" top="0.551388888888889" bottom="0.0395833333333333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AG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R22" activeCellId="0" sqref="R22"/>
    </sheetView>
  </sheetViews>
  <sheetFormatPr defaultRowHeight="13.2" zeroHeight="false" outlineLevelRow="0" outlineLevelCol="0"/>
  <cols>
    <col collapsed="false" customWidth="true" hidden="false" outlineLevel="0" max="1" min="1" style="137" width="3.99"/>
    <col collapsed="false" customWidth="true" hidden="true" outlineLevel="0" max="2" min="2" style="207" width="3.99"/>
    <col collapsed="false" customWidth="true" hidden="false" outlineLevel="0" max="3" min="3" style="207" width="9.33"/>
    <col collapsed="false" customWidth="true" hidden="false" outlineLevel="0" max="4" min="4" style="207" width="11.33"/>
    <col collapsed="false" customWidth="true" hidden="false" outlineLevel="0" max="5" min="5" style="207" width="8.67"/>
    <col collapsed="false" customWidth="true" hidden="false" outlineLevel="0" max="6" min="6" style="207" width="13.33"/>
    <col collapsed="false" customWidth="true" hidden="false" outlineLevel="0" max="8" min="7" style="207" width="8"/>
    <col collapsed="false" customWidth="true" hidden="false" outlineLevel="0" max="9" min="9" style="208" width="5.1"/>
    <col collapsed="false" customWidth="true" hidden="false" outlineLevel="0" max="12" min="10" style="209" width="5.44"/>
    <col collapsed="false" customWidth="true" hidden="false" outlineLevel="0" max="13" min="13" style="209" width="2.99"/>
    <col collapsed="false" customWidth="true" hidden="false" outlineLevel="0" max="16" min="14" style="209" width="5.44"/>
    <col collapsed="false" customWidth="true" hidden="false" outlineLevel="0" max="17" min="17" style="209" width="7.22"/>
    <col collapsed="false" customWidth="true" hidden="false" outlineLevel="0" max="18" min="18" style="208" width="4.78"/>
    <col collapsed="false" customWidth="true" hidden="false" outlineLevel="0" max="19" min="19" style="207" width="19.45"/>
    <col collapsed="false" customWidth="true" hidden="false" outlineLevel="0" max="20" min="20" style="207" width="15.78"/>
    <col collapsed="false" customWidth="true" hidden="false" outlineLevel="0" max="1025" min="21" style="207" width="9.11"/>
  </cols>
  <sheetData>
    <row r="1" s="207" customFormat="true" ht="21" hidden="false" customHeight="false" outlineLevel="0" collapsed="false">
      <c r="A1" s="8" t="s">
        <v>0</v>
      </c>
      <c r="B1" s="210"/>
      <c r="C1" s="211"/>
      <c r="E1" s="211"/>
      <c r="F1" s="211"/>
      <c r="G1" s="211"/>
      <c r="H1" s="211"/>
      <c r="K1" s="212"/>
      <c r="S1" s="11"/>
    </row>
    <row r="2" s="207" customFormat="true" ht="17.25" hidden="false" customHeight="true" outlineLevel="0" collapsed="false">
      <c r="A2" s="135"/>
      <c r="B2" s="213"/>
      <c r="C2" s="211"/>
      <c r="E2" s="211"/>
      <c r="F2" s="211"/>
      <c r="G2" s="211"/>
      <c r="H2" s="211"/>
      <c r="K2" s="212"/>
      <c r="S2" s="21" t="s">
        <v>1</v>
      </c>
    </row>
    <row r="3" s="207" customFormat="true" ht="6.75" hidden="false" customHeight="true" outlineLevel="0" collapsed="false">
      <c r="A3" s="137"/>
      <c r="C3" s="214"/>
      <c r="E3" s="211"/>
      <c r="F3" s="211"/>
      <c r="G3" s="211"/>
      <c r="H3" s="211"/>
      <c r="S3" s="24"/>
    </row>
    <row r="4" s="216" customFormat="true" ht="18.75" hidden="false" customHeight="true" outlineLevel="0" collapsed="false">
      <c r="A4" s="138"/>
      <c r="B4" s="209"/>
      <c r="C4" s="215" t="s">
        <v>954</v>
      </c>
      <c r="D4" s="215"/>
      <c r="I4" s="209"/>
      <c r="J4" s="217"/>
      <c r="K4" s="209"/>
      <c r="L4" s="209"/>
      <c r="M4" s="209"/>
      <c r="N4" s="209"/>
      <c r="O4" s="209"/>
      <c r="P4" s="209"/>
      <c r="Q4" s="209"/>
      <c r="R4" s="209"/>
      <c r="S4" s="24" t="s">
        <v>2</v>
      </c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</row>
    <row r="5" s="216" customFormat="true" ht="6" hidden="false" customHeight="true" outlineLevel="0" collapsed="false">
      <c r="A5" s="138"/>
      <c r="B5" s="209"/>
      <c r="C5" s="215"/>
      <c r="D5" s="215"/>
      <c r="I5" s="209"/>
      <c r="J5" s="217"/>
      <c r="K5" s="209"/>
      <c r="L5" s="209"/>
      <c r="M5" s="209"/>
      <c r="N5" s="209"/>
      <c r="O5" s="209"/>
      <c r="P5" s="209"/>
      <c r="Q5" s="209"/>
      <c r="R5" s="209"/>
      <c r="S5" s="24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</row>
    <row r="6" s="218" customFormat="true" ht="13.8" hidden="false" customHeight="false" outlineLevel="0" collapsed="false">
      <c r="A6" s="137"/>
      <c r="D6" s="218" t="s">
        <v>955</v>
      </c>
      <c r="E6" s="216"/>
      <c r="I6" s="219"/>
      <c r="J6" s="220" t="s">
        <v>818</v>
      </c>
      <c r="K6" s="220"/>
      <c r="L6" s="220"/>
      <c r="M6" s="220"/>
      <c r="N6" s="220"/>
      <c r="O6" s="220"/>
      <c r="P6" s="220"/>
      <c r="Q6" s="219"/>
      <c r="R6" s="219"/>
    </row>
    <row r="7" s="232" customFormat="true" ht="16.5" hidden="false" customHeight="true" outlineLevel="0" collapsed="false">
      <c r="A7" s="221" t="s">
        <v>142</v>
      </c>
      <c r="B7" s="222" t="s">
        <v>6</v>
      </c>
      <c r="C7" s="223" t="s">
        <v>7</v>
      </c>
      <c r="D7" s="224" t="s">
        <v>8</v>
      </c>
      <c r="E7" s="225" t="s">
        <v>9</v>
      </c>
      <c r="F7" s="226" t="s">
        <v>10</v>
      </c>
      <c r="G7" s="183" t="s">
        <v>144</v>
      </c>
      <c r="H7" s="226" t="s">
        <v>12</v>
      </c>
      <c r="I7" s="226" t="s">
        <v>13</v>
      </c>
      <c r="J7" s="227" t="n">
        <v>1</v>
      </c>
      <c r="K7" s="228" t="n">
        <v>2</v>
      </c>
      <c r="L7" s="228" t="n">
        <v>3</v>
      </c>
      <c r="M7" s="229" t="s">
        <v>819</v>
      </c>
      <c r="N7" s="228" t="n">
        <v>4</v>
      </c>
      <c r="O7" s="228" t="n">
        <v>5</v>
      </c>
      <c r="P7" s="230" t="n">
        <v>6</v>
      </c>
      <c r="Q7" s="231" t="s">
        <v>744</v>
      </c>
      <c r="R7" s="183" t="s">
        <v>18</v>
      </c>
      <c r="S7" s="226" t="s">
        <v>19</v>
      </c>
    </row>
    <row r="8" s="293" customFormat="true" ht="19.95" hidden="false" customHeight="true" outlineLevel="0" collapsed="false">
      <c r="A8" s="44" t="n">
        <v>1</v>
      </c>
      <c r="B8" s="294"/>
      <c r="C8" s="284" t="s">
        <v>195</v>
      </c>
      <c r="D8" s="285" t="s">
        <v>956</v>
      </c>
      <c r="E8" s="286" t="s">
        <v>957</v>
      </c>
      <c r="F8" s="287" t="s">
        <v>958</v>
      </c>
      <c r="G8" s="287" t="s">
        <v>211</v>
      </c>
      <c r="H8" s="288" t="s">
        <v>287</v>
      </c>
      <c r="I8" s="289" t="n">
        <v>18</v>
      </c>
      <c r="J8" s="290" t="n">
        <v>15.94</v>
      </c>
      <c r="K8" s="290" t="n">
        <v>16.91</v>
      </c>
      <c r="L8" s="290" t="s">
        <v>823</v>
      </c>
      <c r="M8" s="291" t="n">
        <v>5</v>
      </c>
      <c r="N8" s="290" t="s">
        <v>823</v>
      </c>
      <c r="O8" s="290" t="s">
        <v>823</v>
      </c>
      <c r="P8" s="290" t="n">
        <v>16.61</v>
      </c>
      <c r="Q8" s="195" t="n">
        <f aca="false">MAX(J8:L8,N8:P8)</f>
        <v>16.91</v>
      </c>
      <c r="R8" s="240" t="s">
        <v>403</v>
      </c>
      <c r="S8" s="295" t="s">
        <v>959</v>
      </c>
      <c r="T8" s="292"/>
    </row>
    <row r="9" s="293" customFormat="true" ht="19.95" hidden="false" customHeight="true" outlineLevel="0" collapsed="false">
      <c r="A9" s="44" t="n">
        <v>2</v>
      </c>
      <c r="B9" s="294"/>
      <c r="C9" s="284" t="s">
        <v>188</v>
      </c>
      <c r="D9" s="285" t="s">
        <v>960</v>
      </c>
      <c r="E9" s="286" t="s">
        <v>747</v>
      </c>
      <c r="F9" s="287" t="s">
        <v>152</v>
      </c>
      <c r="G9" s="287" t="s">
        <v>38</v>
      </c>
      <c r="H9" s="288"/>
      <c r="I9" s="289" t="n">
        <v>14</v>
      </c>
      <c r="J9" s="290" t="n">
        <v>15.17</v>
      </c>
      <c r="K9" s="290" t="n">
        <v>15.8</v>
      </c>
      <c r="L9" s="290" t="s">
        <v>823</v>
      </c>
      <c r="M9" s="291" t="n">
        <v>4</v>
      </c>
      <c r="N9" s="290" t="n">
        <v>16.13</v>
      </c>
      <c r="O9" s="290" t="n">
        <v>15.28</v>
      </c>
      <c r="P9" s="290" t="s">
        <v>823</v>
      </c>
      <c r="Q9" s="195" t="n">
        <f aca="false">MAX(J9:L9,N9:P9)</f>
        <v>16.13</v>
      </c>
      <c r="R9" s="240" t="s">
        <v>403</v>
      </c>
      <c r="S9" s="295" t="s">
        <v>961</v>
      </c>
      <c r="T9" s="292"/>
    </row>
    <row r="10" s="293" customFormat="true" ht="19.95" hidden="false" customHeight="true" outlineLevel="0" collapsed="false">
      <c r="A10" s="44" t="n">
        <v>3</v>
      </c>
      <c r="B10" s="294"/>
      <c r="C10" s="284" t="s">
        <v>962</v>
      </c>
      <c r="D10" s="285" t="s">
        <v>963</v>
      </c>
      <c r="E10" s="286" t="s">
        <v>943</v>
      </c>
      <c r="F10" s="287" t="s">
        <v>390</v>
      </c>
      <c r="G10" s="287" t="s">
        <v>391</v>
      </c>
      <c r="H10" s="288" t="s">
        <v>392</v>
      </c>
      <c r="I10" s="289" t="n">
        <v>11</v>
      </c>
      <c r="J10" s="290" t="s">
        <v>823</v>
      </c>
      <c r="K10" s="290" t="n">
        <v>15.71</v>
      </c>
      <c r="L10" s="290" t="n">
        <v>15.43</v>
      </c>
      <c r="M10" s="291" t="n">
        <v>3</v>
      </c>
      <c r="N10" s="290" t="n">
        <v>15.7</v>
      </c>
      <c r="O10" s="290" t="n">
        <v>15.73</v>
      </c>
      <c r="P10" s="290" t="n">
        <v>16.1</v>
      </c>
      <c r="Q10" s="195" t="n">
        <f aca="false">MAX(J10:L10,N10:P10)</f>
        <v>16.1</v>
      </c>
      <c r="R10" s="240" t="s">
        <v>403</v>
      </c>
      <c r="S10" s="295" t="s">
        <v>964</v>
      </c>
      <c r="T10" s="292"/>
    </row>
    <row r="11" s="293" customFormat="true" ht="19.95" hidden="false" customHeight="true" outlineLevel="0" collapsed="false">
      <c r="A11" s="44" t="n">
        <v>4</v>
      </c>
      <c r="B11" s="294"/>
      <c r="C11" s="284" t="s">
        <v>922</v>
      </c>
      <c r="D11" s="285" t="s">
        <v>965</v>
      </c>
      <c r="E11" s="286" t="s">
        <v>966</v>
      </c>
      <c r="F11" s="287" t="s">
        <v>210</v>
      </c>
      <c r="G11" s="287" t="s">
        <v>211</v>
      </c>
      <c r="H11" s="288" t="s">
        <v>748</v>
      </c>
      <c r="I11" s="289" t="n">
        <v>9</v>
      </c>
      <c r="J11" s="290" t="n">
        <v>12.6</v>
      </c>
      <c r="K11" s="290" t="s">
        <v>823</v>
      </c>
      <c r="L11" s="290" t="n">
        <v>12.82</v>
      </c>
      <c r="M11" s="291" t="n">
        <v>1</v>
      </c>
      <c r="N11" s="290" t="n">
        <v>13.02</v>
      </c>
      <c r="O11" s="290" t="n">
        <v>13.1</v>
      </c>
      <c r="P11" s="290" t="n">
        <v>12.95</v>
      </c>
      <c r="Q11" s="195" t="n">
        <f aca="false">MAX(J11:L11,N11:P11)</f>
        <v>13.1</v>
      </c>
      <c r="R11" s="240" t="str">
        <f aca="false">IF(ISBLANK(Q11),"",IF(Q11&lt;10.2,"",IF(Q11&gt;=19.9,"TSM",IF(Q11&gt;=17.5,"SM",IF(Q11&gt;=15.6,"KSM",IF(Q11&gt;=13.8,"I A",IF(Q11&gt;=12,"II A",IF(Q11&gt;=10.2,"III A"))))))))</f>
        <v>II A</v>
      </c>
      <c r="S11" s="295" t="s">
        <v>967</v>
      </c>
      <c r="T11" s="292"/>
    </row>
    <row r="12" s="293" customFormat="true" ht="19.95" hidden="false" customHeight="true" outlineLevel="0" collapsed="false">
      <c r="A12" s="44" t="n">
        <v>5</v>
      </c>
      <c r="B12" s="294"/>
      <c r="C12" s="284" t="s">
        <v>922</v>
      </c>
      <c r="D12" s="285" t="s">
        <v>968</v>
      </c>
      <c r="E12" s="286" t="s">
        <v>969</v>
      </c>
      <c r="F12" s="287" t="s">
        <v>152</v>
      </c>
      <c r="G12" s="287" t="s">
        <v>38</v>
      </c>
      <c r="H12" s="288"/>
      <c r="I12" s="289" t="n">
        <v>8</v>
      </c>
      <c r="J12" s="290" t="n">
        <v>12.7</v>
      </c>
      <c r="K12" s="290" t="n">
        <v>12.39</v>
      </c>
      <c r="L12" s="290" t="n">
        <v>13.02</v>
      </c>
      <c r="M12" s="291" t="n">
        <v>2</v>
      </c>
      <c r="N12" s="290" t="n">
        <v>12.75</v>
      </c>
      <c r="O12" s="290" t="n">
        <v>11.73</v>
      </c>
      <c r="P12" s="290" t="s">
        <v>823</v>
      </c>
      <c r="Q12" s="195" t="n">
        <f aca="false">MAX(J12:L12,N12:P12)</f>
        <v>13.02</v>
      </c>
      <c r="R12" s="240" t="str">
        <f aca="false">IF(ISBLANK(Q12),"",IF(Q12&lt;10.2,"",IF(Q12&gt;=19.9,"TSM",IF(Q12&gt;=17.5,"SM",IF(Q12&gt;=15.6,"KSM",IF(Q12&gt;=13.8,"I A",IF(Q12&gt;=12,"II A",IF(Q12&gt;=10.2,"III A"))))))))</f>
        <v>II A</v>
      </c>
      <c r="S12" s="295" t="s">
        <v>961</v>
      </c>
      <c r="T12" s="292"/>
    </row>
    <row r="13" s="293" customFormat="true" ht="19.95" hidden="false" customHeight="true" outlineLevel="0" collapsed="false">
      <c r="A13" s="44" t="s">
        <v>272</v>
      </c>
      <c r="B13" s="294"/>
      <c r="C13" s="284" t="s">
        <v>699</v>
      </c>
      <c r="D13" s="285" t="s">
        <v>700</v>
      </c>
      <c r="E13" s="286" t="s">
        <v>57</v>
      </c>
      <c r="F13" s="287" t="s">
        <v>271</v>
      </c>
      <c r="G13" s="287" t="s">
        <v>38</v>
      </c>
      <c r="H13" s="288"/>
      <c r="I13" s="289" t="s">
        <v>272</v>
      </c>
      <c r="J13" s="290" t="n">
        <v>9.7</v>
      </c>
      <c r="K13" s="290" t="s">
        <v>823</v>
      </c>
      <c r="L13" s="290" t="n">
        <v>11.11</v>
      </c>
      <c r="M13" s="291"/>
      <c r="N13" s="290"/>
      <c r="O13" s="290"/>
      <c r="P13" s="290"/>
      <c r="Q13" s="195" t="n">
        <f aca="false">MAX(J13:L13,N13:P13)</f>
        <v>11.11</v>
      </c>
      <c r="R13" s="240"/>
      <c r="S13" s="295" t="s">
        <v>83</v>
      </c>
      <c r="T13" s="292"/>
    </row>
    <row r="16" s="216" customFormat="true" ht="18.75" hidden="false" customHeight="true" outlineLevel="0" collapsed="false">
      <c r="A16" s="138"/>
      <c r="B16" s="209"/>
      <c r="C16" s="215" t="s">
        <v>954</v>
      </c>
      <c r="D16" s="215"/>
      <c r="I16" s="209"/>
      <c r="J16" s="217"/>
      <c r="K16" s="209"/>
      <c r="L16" s="209"/>
      <c r="M16" s="209"/>
      <c r="N16" s="209"/>
      <c r="O16" s="209"/>
      <c r="P16" s="209"/>
      <c r="Q16" s="209"/>
      <c r="R16" s="209"/>
      <c r="S16" s="24" t="s">
        <v>2</v>
      </c>
      <c r="T16" s="209"/>
      <c r="U16" s="209"/>
      <c r="V16" s="209"/>
      <c r="W16" s="209"/>
      <c r="X16" s="209"/>
      <c r="Y16" s="209"/>
      <c r="Z16" s="209"/>
      <c r="AA16" s="209"/>
      <c r="AB16" s="209"/>
      <c r="AC16" s="209"/>
      <c r="AD16" s="209"/>
      <c r="AE16" s="209"/>
      <c r="AF16" s="209"/>
      <c r="AG16" s="209"/>
    </row>
    <row r="17" s="216" customFormat="true" ht="6" hidden="false" customHeight="true" outlineLevel="0" collapsed="false">
      <c r="A17" s="138"/>
      <c r="B17" s="209"/>
      <c r="C17" s="215"/>
      <c r="D17" s="215"/>
      <c r="I17" s="209"/>
      <c r="J17" s="217"/>
      <c r="K17" s="209"/>
      <c r="L17" s="209"/>
      <c r="M17" s="209"/>
      <c r="N17" s="209"/>
      <c r="O17" s="209"/>
      <c r="P17" s="209"/>
      <c r="Q17" s="209"/>
      <c r="R17" s="209"/>
      <c r="S17" s="24"/>
      <c r="T17" s="209"/>
      <c r="U17" s="209"/>
      <c r="V17" s="209"/>
      <c r="W17" s="209"/>
      <c r="X17" s="209"/>
      <c r="Y17" s="209"/>
      <c r="Z17" s="209"/>
      <c r="AA17" s="209"/>
      <c r="AB17" s="209"/>
      <c r="AC17" s="209"/>
      <c r="AD17" s="209"/>
      <c r="AE17" s="209"/>
      <c r="AF17" s="209"/>
      <c r="AG17" s="209"/>
    </row>
    <row r="18" s="218" customFormat="true" ht="13.8" hidden="false" customHeight="false" outlineLevel="0" collapsed="false">
      <c r="A18" s="137"/>
      <c r="D18" s="218" t="s">
        <v>970</v>
      </c>
      <c r="E18" s="216"/>
      <c r="I18" s="219"/>
      <c r="J18" s="220" t="s">
        <v>818</v>
      </c>
      <c r="K18" s="220"/>
      <c r="L18" s="220"/>
      <c r="M18" s="220"/>
      <c r="N18" s="220"/>
      <c r="O18" s="220"/>
      <c r="P18" s="220"/>
      <c r="Q18" s="219"/>
      <c r="R18" s="219"/>
    </row>
    <row r="19" s="232" customFormat="true" ht="16.5" hidden="false" customHeight="true" outlineLevel="0" collapsed="false">
      <c r="A19" s="221" t="s">
        <v>142</v>
      </c>
      <c r="B19" s="222" t="s">
        <v>6</v>
      </c>
      <c r="C19" s="223" t="s">
        <v>7</v>
      </c>
      <c r="D19" s="224" t="s">
        <v>8</v>
      </c>
      <c r="E19" s="225" t="s">
        <v>9</v>
      </c>
      <c r="F19" s="226" t="s">
        <v>10</v>
      </c>
      <c r="G19" s="183" t="s">
        <v>144</v>
      </c>
      <c r="H19" s="226" t="s">
        <v>12</v>
      </c>
      <c r="I19" s="226" t="s">
        <v>13</v>
      </c>
      <c r="J19" s="227" t="n">
        <v>1</v>
      </c>
      <c r="K19" s="228" t="n">
        <v>2</v>
      </c>
      <c r="L19" s="228" t="n">
        <v>3</v>
      </c>
      <c r="M19" s="229" t="s">
        <v>819</v>
      </c>
      <c r="N19" s="228" t="n">
        <v>4</v>
      </c>
      <c r="O19" s="228" t="n">
        <v>5</v>
      </c>
      <c r="P19" s="230" t="n">
        <v>6</v>
      </c>
      <c r="Q19" s="231" t="s">
        <v>744</v>
      </c>
      <c r="R19" s="226" t="s">
        <v>18</v>
      </c>
      <c r="S19" s="226" t="s">
        <v>19</v>
      </c>
    </row>
    <row r="20" s="293" customFormat="true" ht="19.95" hidden="false" customHeight="true" outlineLevel="0" collapsed="false">
      <c r="A20" s="44" t="s">
        <v>272</v>
      </c>
      <c r="B20" s="294"/>
      <c r="C20" s="296" t="s">
        <v>971</v>
      </c>
      <c r="D20" s="297" t="s">
        <v>972</v>
      </c>
      <c r="E20" s="298" t="s">
        <v>973</v>
      </c>
      <c r="F20" s="299" t="s">
        <v>712</v>
      </c>
      <c r="G20" s="299" t="s">
        <v>89</v>
      </c>
      <c r="H20" s="300" t="s">
        <v>90</v>
      </c>
      <c r="I20" s="289" t="s">
        <v>272</v>
      </c>
      <c r="J20" s="301" t="n">
        <v>14.52</v>
      </c>
      <c r="K20" s="301" t="s">
        <v>823</v>
      </c>
      <c r="L20" s="301" t="s">
        <v>69</v>
      </c>
      <c r="M20" s="302"/>
      <c r="N20" s="301" t="s">
        <v>69</v>
      </c>
      <c r="O20" s="301" t="n">
        <v>14.65</v>
      </c>
      <c r="P20" s="301" t="s">
        <v>823</v>
      </c>
      <c r="Q20" s="303" t="n">
        <f aca="false">MAX(J20:L20,N20:P20)</f>
        <v>14.65</v>
      </c>
      <c r="R20" s="304" t="s">
        <v>403</v>
      </c>
      <c r="S20" s="305" t="s">
        <v>974</v>
      </c>
      <c r="T20" s="292"/>
    </row>
  </sheetData>
  <mergeCells count="2">
    <mergeCell ref="J6:P6"/>
    <mergeCell ref="J18:P18"/>
  </mergeCells>
  <printOptions headings="false" gridLines="false" gridLinesSet="true" horizontalCentered="true" verticalCentered="false"/>
  <pageMargins left="0.39375" right="0.39375" top="0.551388888888889" bottom="0.0395833333333333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AG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W13" activeCellId="0" sqref="W13"/>
    </sheetView>
  </sheetViews>
  <sheetFormatPr defaultRowHeight="13.2" zeroHeight="false" outlineLevelRow="0" outlineLevelCol="0"/>
  <cols>
    <col collapsed="false" customWidth="true" hidden="false" outlineLevel="0" max="1" min="1" style="137" width="4.44"/>
    <col collapsed="false" customWidth="true" hidden="true" outlineLevel="0" max="2" min="2" style="207" width="3.78"/>
    <col collapsed="false" customWidth="true" hidden="false" outlineLevel="0" max="3" min="3" style="207" width="9.66"/>
    <col collapsed="false" customWidth="true" hidden="false" outlineLevel="0" max="4" min="4" style="207" width="11.99"/>
    <col collapsed="false" customWidth="true" hidden="false" outlineLevel="0" max="5" min="5" style="207" width="9"/>
    <col collapsed="false" customWidth="true" hidden="false" outlineLevel="0" max="6" min="6" style="207" width="12.78"/>
    <col collapsed="false" customWidth="true" hidden="false" outlineLevel="0" max="7" min="7" style="207" width="13.01"/>
    <col collapsed="false" customWidth="true" hidden="false" outlineLevel="0" max="8" min="8" style="207" width="8.44"/>
    <col collapsed="false" customWidth="true" hidden="false" outlineLevel="0" max="9" min="9" style="208" width="5.66"/>
    <col collapsed="false" customWidth="true" hidden="false" outlineLevel="0" max="12" min="10" style="209" width="5.01"/>
    <col collapsed="false" customWidth="true" hidden="false" outlineLevel="0" max="13" min="13" style="209" width="3.11"/>
    <col collapsed="false" customWidth="true" hidden="false" outlineLevel="0" max="16" min="14" style="209" width="4.78"/>
    <col collapsed="false" customWidth="true" hidden="false" outlineLevel="0" max="17" min="17" style="209" width="5.44"/>
    <col collapsed="false" customWidth="true" hidden="false" outlineLevel="0" max="18" min="18" style="208" width="5.44"/>
    <col collapsed="false" customWidth="true" hidden="false" outlineLevel="0" max="19" min="19" style="207" width="17.78"/>
    <col collapsed="false" customWidth="true" hidden="false" outlineLevel="0" max="20" min="20" style="207" width="3.66"/>
    <col collapsed="false" customWidth="true" hidden="false" outlineLevel="0" max="1025" min="21" style="207" width="9.11"/>
  </cols>
  <sheetData>
    <row r="1" s="207" customFormat="true" ht="21" hidden="false" customHeight="false" outlineLevel="0" collapsed="false">
      <c r="A1" s="8" t="s">
        <v>0</v>
      </c>
      <c r="B1" s="210"/>
      <c r="C1" s="211"/>
      <c r="E1" s="211"/>
      <c r="F1" s="211"/>
      <c r="G1" s="211"/>
      <c r="H1" s="211"/>
      <c r="K1" s="212"/>
      <c r="S1" s="11"/>
    </row>
    <row r="2" s="207" customFormat="true" ht="17.4" hidden="false" customHeight="false" outlineLevel="0" collapsed="false">
      <c r="A2" s="135"/>
      <c r="B2" s="213"/>
      <c r="C2" s="211"/>
      <c r="E2" s="211"/>
      <c r="F2" s="211"/>
      <c r="G2" s="211"/>
      <c r="H2" s="211"/>
      <c r="K2" s="212"/>
      <c r="S2" s="21" t="s">
        <v>1</v>
      </c>
    </row>
    <row r="3" s="207" customFormat="true" ht="6.75" hidden="false" customHeight="true" outlineLevel="0" collapsed="false">
      <c r="A3" s="137"/>
      <c r="C3" s="214"/>
      <c r="E3" s="211"/>
      <c r="F3" s="211"/>
      <c r="G3" s="211"/>
      <c r="H3" s="211"/>
      <c r="S3" s="24"/>
    </row>
    <row r="4" s="216" customFormat="true" ht="18.75" hidden="false" customHeight="true" outlineLevel="0" collapsed="false">
      <c r="A4" s="138"/>
      <c r="B4" s="209"/>
      <c r="C4" s="215" t="s">
        <v>975</v>
      </c>
      <c r="D4" s="215"/>
      <c r="I4" s="209"/>
      <c r="J4" s="217"/>
      <c r="K4" s="209"/>
      <c r="L4" s="209"/>
      <c r="M4" s="209"/>
      <c r="N4" s="209"/>
      <c r="O4" s="209"/>
      <c r="P4" s="209"/>
      <c r="Q4" s="209"/>
      <c r="R4" s="209"/>
      <c r="S4" s="24" t="s">
        <v>253</v>
      </c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</row>
    <row r="5" s="216" customFormat="true" ht="4.95" hidden="false" customHeight="true" outlineLevel="0" collapsed="false">
      <c r="A5" s="138"/>
      <c r="B5" s="209"/>
      <c r="C5" s="215"/>
      <c r="D5" s="215"/>
      <c r="I5" s="209"/>
      <c r="J5" s="217"/>
      <c r="K5" s="209"/>
      <c r="L5" s="209"/>
      <c r="M5" s="209"/>
      <c r="N5" s="209"/>
      <c r="O5" s="209"/>
      <c r="P5" s="209"/>
      <c r="Q5" s="209"/>
      <c r="R5" s="209"/>
      <c r="S5" s="24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</row>
    <row r="6" s="218" customFormat="true" ht="13.8" hidden="false" customHeight="false" outlineLevel="0" collapsed="false">
      <c r="A6" s="137"/>
      <c r="E6" s="216"/>
      <c r="I6" s="219"/>
      <c r="J6" s="220" t="s">
        <v>818</v>
      </c>
      <c r="K6" s="220"/>
      <c r="L6" s="220"/>
      <c r="M6" s="220"/>
      <c r="N6" s="220"/>
      <c r="O6" s="220"/>
      <c r="P6" s="220"/>
      <c r="Q6" s="219"/>
      <c r="R6" s="219"/>
    </row>
    <row r="7" s="232" customFormat="true" ht="15" hidden="false" customHeight="true" outlineLevel="0" collapsed="false">
      <c r="A7" s="221" t="s">
        <v>142</v>
      </c>
      <c r="B7" s="222" t="s">
        <v>6</v>
      </c>
      <c r="C7" s="223" t="s">
        <v>7</v>
      </c>
      <c r="D7" s="224" t="s">
        <v>8</v>
      </c>
      <c r="E7" s="225" t="s">
        <v>9</v>
      </c>
      <c r="F7" s="226" t="s">
        <v>10</v>
      </c>
      <c r="G7" s="226" t="s">
        <v>11</v>
      </c>
      <c r="H7" s="226" t="s">
        <v>12</v>
      </c>
      <c r="I7" s="226" t="s">
        <v>13</v>
      </c>
      <c r="J7" s="227" t="n">
        <v>1</v>
      </c>
      <c r="K7" s="228" t="n">
        <v>2</v>
      </c>
      <c r="L7" s="228" t="n">
        <v>3</v>
      </c>
      <c r="M7" s="229" t="s">
        <v>819</v>
      </c>
      <c r="N7" s="228" t="n">
        <v>4</v>
      </c>
      <c r="O7" s="228" t="n">
        <v>5</v>
      </c>
      <c r="P7" s="230" t="n">
        <v>6</v>
      </c>
      <c r="Q7" s="231" t="s">
        <v>744</v>
      </c>
      <c r="R7" s="226" t="s">
        <v>18</v>
      </c>
      <c r="S7" s="226" t="s">
        <v>19</v>
      </c>
    </row>
    <row r="8" s="293" customFormat="true" ht="19.95" hidden="false" customHeight="true" outlineLevel="0" collapsed="false">
      <c r="A8" s="44" t="n">
        <v>1</v>
      </c>
      <c r="B8" s="283"/>
      <c r="C8" s="284" t="s">
        <v>976</v>
      </c>
      <c r="D8" s="285" t="s">
        <v>977</v>
      </c>
      <c r="E8" s="286" t="s">
        <v>978</v>
      </c>
      <c r="F8" s="287" t="s">
        <v>979</v>
      </c>
      <c r="G8" s="287" t="s">
        <v>360</v>
      </c>
      <c r="H8" s="288" t="s">
        <v>122</v>
      </c>
      <c r="I8" s="306" t="n">
        <v>18</v>
      </c>
      <c r="J8" s="307" t="n">
        <v>43.99</v>
      </c>
      <c r="K8" s="307" t="s">
        <v>823</v>
      </c>
      <c r="L8" s="307" t="n">
        <v>44.22</v>
      </c>
      <c r="M8" s="308" t="n">
        <v>5</v>
      </c>
      <c r="N8" s="307" t="n">
        <v>45.26</v>
      </c>
      <c r="O8" s="307" t="n">
        <v>42.59</v>
      </c>
      <c r="P8" s="307" t="n">
        <v>44.23</v>
      </c>
      <c r="Q8" s="309" t="n">
        <f aca="false">MAX(J8:L8,N8:P8)</f>
        <v>45.26</v>
      </c>
      <c r="R8" s="202" t="str">
        <f aca="false">IF(ISBLANK(Q8),"",IF(Q8&lt;29,"",IF(Q8&gt;=58.5,"TSM",IF(Q8&gt;=54,"SM",IF(Q8&gt;=48,"KSM",IF(Q8&gt;=42,"I A",IF(Q8&gt;=35,"II A",IF(Q8&gt;=29,"III A"))))))))</f>
        <v>I A</v>
      </c>
      <c r="S8" s="287" t="s">
        <v>980</v>
      </c>
      <c r="T8" s="292"/>
    </row>
    <row r="9" s="293" customFormat="true" ht="19.95" hidden="false" customHeight="true" outlineLevel="0" collapsed="false">
      <c r="A9" s="44" t="n">
        <v>2</v>
      </c>
      <c r="B9" s="283"/>
      <c r="C9" s="284" t="s">
        <v>981</v>
      </c>
      <c r="D9" s="285" t="s">
        <v>982</v>
      </c>
      <c r="E9" s="286" t="s">
        <v>983</v>
      </c>
      <c r="F9" s="287" t="s">
        <v>979</v>
      </c>
      <c r="G9" s="287" t="s">
        <v>360</v>
      </c>
      <c r="H9" s="288"/>
      <c r="I9" s="306" t="n">
        <v>14</v>
      </c>
      <c r="J9" s="307" t="s">
        <v>823</v>
      </c>
      <c r="K9" s="307" t="n">
        <v>44.32</v>
      </c>
      <c r="L9" s="307" t="n">
        <v>42.82</v>
      </c>
      <c r="M9" s="308" t="n">
        <v>6</v>
      </c>
      <c r="N9" s="307" t="n">
        <v>42.71</v>
      </c>
      <c r="O9" s="307" t="s">
        <v>823</v>
      </c>
      <c r="P9" s="307" t="n">
        <v>42.02</v>
      </c>
      <c r="Q9" s="309" t="n">
        <f aca="false">MAX(J9:L9,N9:P9)</f>
        <v>44.32</v>
      </c>
      <c r="R9" s="202" t="str">
        <f aca="false">IF(ISBLANK(Q9),"",IF(Q9&lt;29,"",IF(Q9&gt;=58.5,"TSM",IF(Q9&gt;=54,"SM",IF(Q9&gt;=48,"KSM",IF(Q9&gt;=42,"I A",IF(Q9&gt;=35,"II A",IF(Q9&gt;=29,"III A"))))))))</f>
        <v>I A</v>
      </c>
      <c r="S9" s="287" t="s">
        <v>980</v>
      </c>
      <c r="T9" s="292"/>
    </row>
    <row r="10" s="293" customFormat="true" ht="19.95" hidden="false" customHeight="true" outlineLevel="0" collapsed="false">
      <c r="A10" s="44" t="n">
        <v>3</v>
      </c>
      <c r="B10" s="283"/>
      <c r="C10" s="284" t="s">
        <v>984</v>
      </c>
      <c r="D10" s="285" t="s">
        <v>985</v>
      </c>
      <c r="E10" s="286" t="s">
        <v>986</v>
      </c>
      <c r="F10" s="287" t="s">
        <v>614</v>
      </c>
      <c r="G10" s="287" t="s">
        <v>615</v>
      </c>
      <c r="H10" s="288" t="s">
        <v>616</v>
      </c>
      <c r="I10" s="306" t="n">
        <v>11</v>
      </c>
      <c r="J10" s="307" t="s">
        <v>823</v>
      </c>
      <c r="K10" s="307" t="n">
        <v>35.79</v>
      </c>
      <c r="L10" s="307" t="n">
        <v>32.94</v>
      </c>
      <c r="M10" s="308" t="n">
        <v>4</v>
      </c>
      <c r="N10" s="307" t="n">
        <v>34.46</v>
      </c>
      <c r="O10" s="307" t="n">
        <v>34.17</v>
      </c>
      <c r="P10" s="307" t="n">
        <v>34.5</v>
      </c>
      <c r="Q10" s="309" t="n">
        <f aca="false">MAX(J10:L10,N10:P10)</f>
        <v>35.79</v>
      </c>
      <c r="R10" s="202" t="str">
        <f aca="false">IF(ISBLANK(Q10),"",IF(Q10&lt;29,"",IF(Q10&gt;=58.5,"TSM",IF(Q10&gt;=54,"SM",IF(Q10&gt;=48,"KSM",IF(Q10&gt;=42,"I A",IF(Q10&gt;=35,"II A",IF(Q10&gt;=29,"III A"))))))))</f>
        <v>II A</v>
      </c>
      <c r="S10" s="287" t="s">
        <v>617</v>
      </c>
      <c r="T10" s="292"/>
    </row>
    <row r="11" s="293" customFormat="true" ht="19.95" hidden="false" customHeight="true" outlineLevel="0" collapsed="false">
      <c r="A11" s="44" t="n">
        <v>4</v>
      </c>
      <c r="B11" s="283"/>
      <c r="C11" s="284" t="s">
        <v>987</v>
      </c>
      <c r="D11" s="285" t="s">
        <v>988</v>
      </c>
      <c r="E11" s="286" t="s">
        <v>989</v>
      </c>
      <c r="F11" s="287" t="s">
        <v>152</v>
      </c>
      <c r="G11" s="287" t="s">
        <v>38</v>
      </c>
      <c r="H11" s="288" t="s">
        <v>39</v>
      </c>
      <c r="I11" s="306" t="n">
        <v>9</v>
      </c>
      <c r="J11" s="307" t="s">
        <v>823</v>
      </c>
      <c r="K11" s="307" t="n">
        <v>29.45</v>
      </c>
      <c r="L11" s="307" t="n">
        <v>28.67</v>
      </c>
      <c r="M11" s="308" t="n">
        <v>3</v>
      </c>
      <c r="N11" s="307" t="s">
        <v>823</v>
      </c>
      <c r="O11" s="307" t="n">
        <v>27.59</v>
      </c>
      <c r="P11" s="307" t="n">
        <v>32.34</v>
      </c>
      <c r="Q11" s="309" t="n">
        <f aca="false">MAX(J11:L11,N11:P11)</f>
        <v>32.34</v>
      </c>
      <c r="R11" s="202" t="str">
        <f aca="false">IF(ISBLANK(Q11),"",IF(Q11&lt;29,"",IF(Q11&gt;=58.5,"TSM",IF(Q11&gt;=54,"SM",IF(Q11&gt;=48,"KSM",IF(Q11&gt;=42,"I A",IF(Q11&gt;=35,"II A",IF(Q11&gt;=29,"III A"))))))))</f>
        <v>III A</v>
      </c>
      <c r="S11" s="287" t="s">
        <v>990</v>
      </c>
      <c r="T11" s="292"/>
    </row>
    <row r="12" s="293" customFormat="true" ht="19.95" hidden="false" customHeight="true" outlineLevel="0" collapsed="false">
      <c r="A12" s="44" t="n">
        <v>5</v>
      </c>
      <c r="B12" s="283"/>
      <c r="C12" s="284" t="s">
        <v>991</v>
      </c>
      <c r="D12" s="285" t="s">
        <v>992</v>
      </c>
      <c r="E12" s="286" t="s">
        <v>993</v>
      </c>
      <c r="F12" s="287" t="s">
        <v>58</v>
      </c>
      <c r="G12" s="287" t="s">
        <v>38</v>
      </c>
      <c r="H12" s="288"/>
      <c r="I12" s="306" t="s">
        <v>25</v>
      </c>
      <c r="J12" s="307" t="n">
        <v>27.44</v>
      </c>
      <c r="K12" s="307" t="n">
        <v>29.18</v>
      </c>
      <c r="L12" s="307" t="n">
        <v>28.4</v>
      </c>
      <c r="M12" s="308" t="n">
        <v>1</v>
      </c>
      <c r="N12" s="307" t="n">
        <v>30.22</v>
      </c>
      <c r="O12" s="307" t="n">
        <v>29.03</v>
      </c>
      <c r="P12" s="307" t="n">
        <v>30</v>
      </c>
      <c r="Q12" s="309" t="n">
        <f aca="false">MAX(J12:L12,N12:P12)</f>
        <v>30.22</v>
      </c>
      <c r="R12" s="202" t="str">
        <f aca="false">IF(ISBLANK(Q12),"",IF(Q12&lt;29,"",IF(Q12&gt;=58.5,"TSM",IF(Q12&gt;=54,"SM",IF(Q12&gt;=48,"KSM",IF(Q12&gt;=42,"I A",IF(Q12&gt;=35,"II A",IF(Q12&gt;=29,"III A"))))))))</f>
        <v>III A</v>
      </c>
      <c r="S12" s="287" t="s">
        <v>961</v>
      </c>
      <c r="T12" s="292"/>
    </row>
    <row r="13" s="293" customFormat="true" ht="19.95" hidden="false" customHeight="true" outlineLevel="0" collapsed="false">
      <c r="A13" s="44" t="n">
        <v>6</v>
      </c>
      <c r="B13" s="283"/>
      <c r="C13" s="284" t="s">
        <v>257</v>
      </c>
      <c r="D13" s="285" t="s">
        <v>994</v>
      </c>
      <c r="E13" s="286" t="s">
        <v>995</v>
      </c>
      <c r="F13" s="287" t="s">
        <v>614</v>
      </c>
      <c r="G13" s="287" t="s">
        <v>615</v>
      </c>
      <c r="H13" s="288" t="s">
        <v>616</v>
      </c>
      <c r="I13" s="306" t="n">
        <v>8</v>
      </c>
      <c r="J13" s="307" t="n">
        <v>22.92</v>
      </c>
      <c r="K13" s="307" t="s">
        <v>823</v>
      </c>
      <c r="L13" s="307" t="s">
        <v>823</v>
      </c>
      <c r="M13" s="308" t="n">
        <v>2</v>
      </c>
      <c r="N13" s="307" t="s">
        <v>823</v>
      </c>
      <c r="O13" s="307" t="n">
        <v>24.57</v>
      </c>
      <c r="P13" s="307" t="s">
        <v>823</v>
      </c>
      <c r="Q13" s="309" t="n">
        <f aca="false">MAX(J13:L13,N13:P13)</f>
        <v>24.57</v>
      </c>
      <c r="R13" s="202" t="str">
        <f aca="false">IF(ISBLANK(Q13),"",IF(Q13&lt;29,"",IF(Q13&gt;=58.5,"TSM",IF(Q13&gt;=54,"SM",IF(Q13&gt;=48,"KSM",IF(Q13&gt;=42,"I A",IF(Q13&gt;=35,"II A",IF(Q13&gt;=29,"III A"))))))))</f>
        <v/>
      </c>
      <c r="S13" s="287" t="s">
        <v>617</v>
      </c>
      <c r="T13" s="292"/>
    </row>
  </sheetData>
  <mergeCells count="1">
    <mergeCell ref="J6:P6"/>
  </mergeCells>
  <printOptions headings="false" gridLines="false" gridLinesSet="true" horizontalCentered="true" verticalCentered="false"/>
  <pageMargins left="0.39375" right="0.39375" top="0.551388888888889" bottom="0.0395833333333333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AG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21" activeCellId="0" sqref="J21"/>
    </sheetView>
  </sheetViews>
  <sheetFormatPr defaultRowHeight="13.2" zeroHeight="false" outlineLevelRow="0" outlineLevelCol="0"/>
  <cols>
    <col collapsed="false" customWidth="true" hidden="false" outlineLevel="0" max="1" min="1" style="137" width="4.1"/>
    <col collapsed="false" customWidth="true" hidden="true" outlineLevel="0" max="2" min="2" style="207" width="3.78"/>
    <col collapsed="false" customWidth="true" hidden="false" outlineLevel="0" max="3" min="3" style="207" width="10.11"/>
    <col collapsed="false" customWidth="true" hidden="false" outlineLevel="0" max="4" min="4" style="207" width="13.1"/>
    <col collapsed="false" customWidth="true" hidden="false" outlineLevel="0" max="6" min="5" style="207" width="9"/>
    <col collapsed="false" customWidth="true" hidden="false" outlineLevel="0" max="7" min="7" style="207" width="6.66"/>
    <col collapsed="false" customWidth="true" hidden="false" outlineLevel="0" max="8" min="8" style="207" width="12.1"/>
    <col collapsed="false" customWidth="true" hidden="false" outlineLevel="0" max="9" min="9" style="208" width="5.44"/>
    <col collapsed="false" customWidth="true" hidden="false" outlineLevel="0" max="12" min="10" style="209" width="5.44"/>
    <col collapsed="false" customWidth="true" hidden="false" outlineLevel="0" max="13" min="13" style="209" width="3.11"/>
    <col collapsed="false" customWidth="true" hidden="false" outlineLevel="0" max="17" min="14" style="209" width="5.44"/>
    <col collapsed="false" customWidth="true" hidden="false" outlineLevel="0" max="18" min="18" style="208" width="4.1"/>
    <col collapsed="false" customWidth="true" hidden="false" outlineLevel="0" max="19" min="19" style="207" width="14.66"/>
    <col collapsed="false" customWidth="true" hidden="false" outlineLevel="0" max="20" min="20" style="207" width="3.66"/>
    <col collapsed="false" customWidth="true" hidden="false" outlineLevel="0" max="1025" min="21" style="207" width="9.11"/>
  </cols>
  <sheetData>
    <row r="1" s="207" customFormat="true" ht="21" hidden="false" customHeight="false" outlineLevel="0" collapsed="false">
      <c r="A1" s="8" t="s">
        <v>0</v>
      </c>
      <c r="B1" s="210"/>
      <c r="C1" s="211"/>
      <c r="E1" s="211"/>
      <c r="F1" s="211"/>
      <c r="G1" s="211"/>
      <c r="H1" s="211"/>
      <c r="K1" s="212"/>
      <c r="S1" s="11"/>
    </row>
    <row r="2" s="207" customFormat="true" ht="14.25" hidden="false" customHeight="true" outlineLevel="0" collapsed="false">
      <c r="A2" s="135"/>
      <c r="B2" s="213"/>
      <c r="C2" s="211"/>
      <c r="E2" s="211"/>
      <c r="F2" s="211"/>
      <c r="G2" s="211"/>
      <c r="H2" s="211"/>
      <c r="K2" s="212"/>
      <c r="S2" s="21" t="s">
        <v>1</v>
      </c>
    </row>
    <row r="3" s="207" customFormat="true" ht="6.75" hidden="false" customHeight="true" outlineLevel="0" collapsed="false">
      <c r="A3" s="137"/>
      <c r="C3" s="214"/>
      <c r="E3" s="211"/>
      <c r="F3" s="211"/>
      <c r="G3" s="211"/>
      <c r="H3" s="211"/>
      <c r="S3" s="24"/>
    </row>
    <row r="4" s="216" customFormat="true" ht="18.75" hidden="false" customHeight="true" outlineLevel="0" collapsed="false">
      <c r="A4" s="138"/>
      <c r="B4" s="209"/>
      <c r="C4" s="215" t="s">
        <v>996</v>
      </c>
      <c r="D4" s="215"/>
      <c r="I4" s="209"/>
      <c r="J4" s="217"/>
      <c r="K4" s="209"/>
      <c r="L4" s="209"/>
      <c r="M4" s="209"/>
      <c r="N4" s="209"/>
      <c r="O4" s="209"/>
      <c r="P4" s="209"/>
      <c r="Q4" s="209"/>
      <c r="R4" s="209"/>
      <c r="S4" s="24" t="s">
        <v>253</v>
      </c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</row>
    <row r="5" s="216" customFormat="true" ht="5.55" hidden="false" customHeight="true" outlineLevel="0" collapsed="false">
      <c r="A5" s="138"/>
      <c r="B5" s="209"/>
      <c r="C5" s="215"/>
      <c r="D5" s="215"/>
      <c r="I5" s="209"/>
      <c r="J5" s="217"/>
      <c r="K5" s="209"/>
      <c r="L5" s="209"/>
      <c r="M5" s="209"/>
      <c r="N5" s="209"/>
      <c r="O5" s="209"/>
      <c r="P5" s="209"/>
      <c r="Q5" s="209"/>
      <c r="R5" s="209"/>
      <c r="S5" s="24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</row>
    <row r="6" s="218" customFormat="true" ht="13.8" hidden="false" customHeight="false" outlineLevel="0" collapsed="false">
      <c r="A6" s="137"/>
      <c r="D6" s="218" t="s">
        <v>997</v>
      </c>
      <c r="E6" s="216"/>
      <c r="I6" s="219"/>
      <c r="J6" s="220" t="s">
        <v>818</v>
      </c>
      <c r="K6" s="220"/>
      <c r="L6" s="220"/>
      <c r="M6" s="220"/>
      <c r="N6" s="220"/>
      <c r="O6" s="220"/>
      <c r="P6" s="220"/>
      <c r="Q6" s="219"/>
      <c r="R6" s="219"/>
    </row>
    <row r="7" s="232" customFormat="true" ht="15" hidden="false" customHeight="true" outlineLevel="0" collapsed="false">
      <c r="A7" s="221" t="s">
        <v>142</v>
      </c>
      <c r="B7" s="310" t="s">
        <v>6</v>
      </c>
      <c r="C7" s="223" t="s">
        <v>7</v>
      </c>
      <c r="D7" s="224" t="s">
        <v>8</v>
      </c>
      <c r="E7" s="225" t="s">
        <v>9</v>
      </c>
      <c r="F7" s="226" t="s">
        <v>10</v>
      </c>
      <c r="G7" s="226" t="s">
        <v>144</v>
      </c>
      <c r="H7" s="226" t="s">
        <v>12</v>
      </c>
      <c r="I7" s="226" t="s">
        <v>13</v>
      </c>
      <c r="J7" s="227" t="n">
        <v>1</v>
      </c>
      <c r="K7" s="228" t="n">
        <v>2</v>
      </c>
      <c r="L7" s="228" t="n">
        <v>3</v>
      </c>
      <c r="M7" s="229" t="s">
        <v>819</v>
      </c>
      <c r="N7" s="228" t="n">
        <v>4</v>
      </c>
      <c r="O7" s="228" t="n">
        <v>5</v>
      </c>
      <c r="P7" s="230" t="n">
        <v>6</v>
      </c>
      <c r="Q7" s="231" t="s">
        <v>744</v>
      </c>
      <c r="R7" s="226" t="s">
        <v>18</v>
      </c>
      <c r="S7" s="226" t="s">
        <v>19</v>
      </c>
    </row>
    <row r="8" s="293" customFormat="true" ht="19.95" hidden="false" customHeight="true" outlineLevel="0" collapsed="false">
      <c r="A8" s="44" t="n">
        <v>1</v>
      </c>
      <c r="B8" s="283"/>
      <c r="C8" s="284" t="s">
        <v>998</v>
      </c>
      <c r="D8" s="285" t="s">
        <v>999</v>
      </c>
      <c r="E8" s="286" t="s">
        <v>1000</v>
      </c>
      <c r="F8" s="287" t="s">
        <v>45</v>
      </c>
      <c r="G8" s="287" t="s">
        <v>24</v>
      </c>
      <c r="H8" s="288" t="s">
        <v>1001</v>
      </c>
      <c r="I8" s="311" t="n">
        <v>18</v>
      </c>
      <c r="J8" s="312" t="n">
        <v>55.77</v>
      </c>
      <c r="K8" s="312" t="n">
        <v>59.03</v>
      </c>
      <c r="L8" s="312" t="n">
        <v>58.44</v>
      </c>
      <c r="M8" s="313" t="n">
        <v>5</v>
      </c>
      <c r="N8" s="312" t="n">
        <v>58.79</v>
      </c>
      <c r="O8" s="312" t="n">
        <v>62.19</v>
      </c>
      <c r="P8" s="312" t="s">
        <v>823</v>
      </c>
      <c r="Q8" s="314" t="n">
        <f aca="false">MAX(J8:L8,N8:P8)</f>
        <v>62.19</v>
      </c>
      <c r="R8" s="315" t="str">
        <f aca="false">IF(ISBLANK(Q8),"",IF(Q8&lt;34,"",IF(Q8&gt;=55,"KSM",IF(Q8&gt;=49,"I A",IF(Q8&gt;=41,"II A",IF(Q8&gt;=34,"III A"))))))</f>
        <v>KSM</v>
      </c>
      <c r="S8" s="287" t="s">
        <v>1002</v>
      </c>
      <c r="T8" s="292"/>
    </row>
    <row r="9" s="293" customFormat="true" ht="19.95" hidden="false" customHeight="true" outlineLevel="0" collapsed="false">
      <c r="A9" s="44" t="n">
        <v>2</v>
      </c>
      <c r="B9" s="283"/>
      <c r="C9" s="284" t="s">
        <v>962</v>
      </c>
      <c r="D9" s="285" t="s">
        <v>963</v>
      </c>
      <c r="E9" s="286" t="s">
        <v>943</v>
      </c>
      <c r="F9" s="287" t="s">
        <v>390</v>
      </c>
      <c r="G9" s="287" t="s">
        <v>391</v>
      </c>
      <c r="H9" s="288" t="s">
        <v>392</v>
      </c>
      <c r="I9" s="311" t="n">
        <v>14</v>
      </c>
      <c r="J9" s="312" t="s">
        <v>823</v>
      </c>
      <c r="K9" s="312" t="n">
        <v>36.73</v>
      </c>
      <c r="L9" s="312" t="n">
        <v>48.18</v>
      </c>
      <c r="M9" s="313" t="n">
        <v>2</v>
      </c>
      <c r="N9" s="312" t="s">
        <v>823</v>
      </c>
      <c r="O9" s="312" t="s">
        <v>823</v>
      </c>
      <c r="P9" s="312" t="n">
        <v>49.59</v>
      </c>
      <c r="Q9" s="314" t="n">
        <f aca="false">MAX(J9:L9,N9:P9)</f>
        <v>49.59</v>
      </c>
      <c r="R9" s="315" t="str">
        <f aca="false">IF(ISBLANK(Q9),"",IF(Q9&lt;34,"",IF(Q9&gt;=55,"KSM",IF(Q9&gt;=49,"I A",IF(Q9&gt;=41,"II A",IF(Q9&gt;=34,"III A"))))))</f>
        <v>I A</v>
      </c>
      <c r="S9" s="287" t="s">
        <v>964</v>
      </c>
      <c r="T9" s="292"/>
    </row>
    <row r="10" s="293" customFormat="true" ht="19.95" hidden="false" customHeight="true" outlineLevel="0" collapsed="false">
      <c r="A10" s="44" t="n">
        <v>3</v>
      </c>
      <c r="B10" s="283"/>
      <c r="C10" s="284" t="s">
        <v>1003</v>
      </c>
      <c r="D10" s="285" t="s">
        <v>1004</v>
      </c>
      <c r="E10" s="286" t="s">
        <v>1005</v>
      </c>
      <c r="F10" s="287" t="s">
        <v>88</v>
      </c>
      <c r="G10" s="287" t="s">
        <v>89</v>
      </c>
      <c r="H10" s="288" t="s">
        <v>341</v>
      </c>
      <c r="I10" s="311" t="n">
        <v>11</v>
      </c>
      <c r="J10" s="312" t="n">
        <v>48.99</v>
      </c>
      <c r="K10" s="312" t="n">
        <v>48.59</v>
      </c>
      <c r="L10" s="312" t="s">
        <v>823</v>
      </c>
      <c r="M10" s="313" t="n">
        <v>4</v>
      </c>
      <c r="N10" s="312" t="s">
        <v>823</v>
      </c>
      <c r="O10" s="312" t="n">
        <v>49.55</v>
      </c>
      <c r="P10" s="312" t="n">
        <v>47.86</v>
      </c>
      <c r="Q10" s="314" t="n">
        <f aca="false">MAX(J10:L10,N10:P10)</f>
        <v>49.55</v>
      </c>
      <c r="R10" s="315" t="str">
        <f aca="false">IF(ISBLANK(Q10),"",IF(Q10&lt;34,"",IF(Q10&gt;=55,"KSM",IF(Q10&gt;=49,"I A",IF(Q10&gt;=41,"II A",IF(Q10&gt;=34,"III A"))))))</f>
        <v>I A</v>
      </c>
      <c r="S10" s="287" t="s">
        <v>1006</v>
      </c>
      <c r="T10" s="292"/>
    </row>
    <row r="11" s="293" customFormat="true" ht="19.95" hidden="false" customHeight="true" outlineLevel="0" collapsed="false">
      <c r="A11" s="44" t="n">
        <v>4</v>
      </c>
      <c r="B11" s="283"/>
      <c r="C11" s="284" t="s">
        <v>1007</v>
      </c>
      <c r="D11" s="285" t="s">
        <v>1008</v>
      </c>
      <c r="E11" s="286" t="s">
        <v>804</v>
      </c>
      <c r="F11" s="287" t="s">
        <v>65</v>
      </c>
      <c r="G11" s="287" t="s">
        <v>66</v>
      </c>
      <c r="H11" s="288" t="s">
        <v>67</v>
      </c>
      <c r="I11" s="311" t="n">
        <v>9</v>
      </c>
      <c r="J11" s="312" t="n">
        <v>48.34</v>
      </c>
      <c r="K11" s="312" t="n">
        <v>48.32</v>
      </c>
      <c r="L11" s="312" t="s">
        <v>823</v>
      </c>
      <c r="M11" s="313" t="n">
        <v>3</v>
      </c>
      <c r="N11" s="312" t="n">
        <v>45.17</v>
      </c>
      <c r="O11" s="312" t="s">
        <v>823</v>
      </c>
      <c r="P11" s="312" t="s">
        <v>823</v>
      </c>
      <c r="Q11" s="314" t="n">
        <f aca="false">MAX(J11:L11,N11:P11)</f>
        <v>48.34</v>
      </c>
      <c r="R11" s="315" t="str">
        <f aca="false">IF(ISBLANK(Q11),"",IF(Q11&lt;34,"",IF(Q11&gt;=55,"KSM",IF(Q11&gt;=49,"I A",IF(Q11&gt;=41,"II A",IF(Q11&gt;=34,"III A"))))))</f>
        <v>II A</v>
      </c>
      <c r="S11" s="287" t="s">
        <v>1009</v>
      </c>
      <c r="T11" s="292"/>
    </row>
    <row r="12" s="293" customFormat="true" ht="19.95" hidden="false" customHeight="true" outlineLevel="0" collapsed="false">
      <c r="A12" s="44" t="n">
        <v>5</v>
      </c>
      <c r="B12" s="283"/>
      <c r="C12" s="284" t="s">
        <v>478</v>
      </c>
      <c r="D12" s="285" t="s">
        <v>1010</v>
      </c>
      <c r="E12" s="286" t="s">
        <v>1011</v>
      </c>
      <c r="F12" s="287" t="s">
        <v>647</v>
      </c>
      <c r="G12" s="287" t="s">
        <v>648</v>
      </c>
      <c r="H12" s="288"/>
      <c r="I12" s="311" t="n">
        <v>8</v>
      </c>
      <c r="J12" s="312" t="n">
        <v>39.77</v>
      </c>
      <c r="K12" s="312" t="n">
        <v>38.63</v>
      </c>
      <c r="L12" s="312" t="n">
        <v>37.74</v>
      </c>
      <c r="M12" s="313" t="n">
        <v>1</v>
      </c>
      <c r="N12" s="312" t="n">
        <v>39.06</v>
      </c>
      <c r="O12" s="312" t="s">
        <v>823</v>
      </c>
      <c r="P12" s="312" t="n">
        <v>38.76</v>
      </c>
      <c r="Q12" s="314" t="n">
        <f aca="false">MAX(J12:L12,N12:P12)</f>
        <v>39.77</v>
      </c>
      <c r="R12" s="315" t="str">
        <f aca="false">IF(ISBLANK(Q12),"",IF(Q12&lt;34,"",IF(Q12&gt;=55,"KSM",IF(Q12&gt;=49,"I A",IF(Q12&gt;=41,"II A",IF(Q12&gt;=34,"III A"))))))</f>
        <v>III A</v>
      </c>
      <c r="S12" s="287" t="s">
        <v>1012</v>
      </c>
      <c r="T12" s="292"/>
    </row>
    <row r="13" s="293" customFormat="true" ht="19.95" hidden="false" customHeight="true" outlineLevel="0" collapsed="false">
      <c r="A13" s="44"/>
      <c r="B13" s="283"/>
      <c r="C13" s="284" t="s">
        <v>699</v>
      </c>
      <c r="D13" s="285" t="s">
        <v>700</v>
      </c>
      <c r="E13" s="286" t="s">
        <v>57</v>
      </c>
      <c r="F13" s="287" t="s">
        <v>271</v>
      </c>
      <c r="G13" s="287" t="s">
        <v>38</v>
      </c>
      <c r="H13" s="288"/>
      <c r="I13" s="311" t="s">
        <v>272</v>
      </c>
      <c r="J13" s="312" t="n">
        <v>29.3</v>
      </c>
      <c r="K13" s="312" t="n">
        <v>30.54</v>
      </c>
      <c r="L13" s="312" t="n">
        <v>31.48</v>
      </c>
      <c r="M13" s="313"/>
      <c r="N13" s="312"/>
      <c r="O13" s="312"/>
      <c r="P13" s="312"/>
      <c r="Q13" s="314" t="n">
        <f aca="false">MAX(J13:L13,N13:P13)</f>
        <v>31.48</v>
      </c>
      <c r="R13" s="315" t="str">
        <f aca="false">IF(ISBLANK(Q13),"",IF(Q13&lt;34,"",IF(Q13&gt;=55,"KSM",IF(Q13&gt;=49,"I A",IF(Q13&gt;=41,"II A",IF(Q13&gt;=34,"III A"))))))</f>
        <v/>
      </c>
      <c r="S13" s="287" t="s">
        <v>83</v>
      </c>
      <c r="T13" s="292"/>
    </row>
  </sheetData>
  <mergeCells count="1">
    <mergeCell ref="J6:P6"/>
  </mergeCells>
  <printOptions headings="false" gridLines="false" gridLinesSet="true" horizontalCentered="true" verticalCentered="false"/>
  <pageMargins left="0.39375" right="0.39375" top="0.551388888888889" bottom="0.0395833333333333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AH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16" activeCellId="0" sqref="M16"/>
    </sheetView>
  </sheetViews>
  <sheetFormatPr defaultRowHeight="13.2" zeroHeight="false" outlineLevelRow="0" outlineLevelCol="0"/>
  <cols>
    <col collapsed="false" customWidth="true" hidden="false" outlineLevel="0" max="1" min="1" style="137" width="4.1"/>
    <col collapsed="false" customWidth="true" hidden="false" outlineLevel="0" max="2" min="2" style="207" width="5.33"/>
    <col collapsed="false" customWidth="true" hidden="false" outlineLevel="0" max="3" min="3" style="207" width="9.44"/>
    <col collapsed="false" customWidth="true" hidden="false" outlineLevel="0" max="4" min="4" style="207" width="13.01"/>
    <col collapsed="false" customWidth="true" hidden="false" outlineLevel="0" max="5" min="5" style="207" width="8.78"/>
    <col collapsed="false" customWidth="true" hidden="false" outlineLevel="0" max="6" min="6" style="207" width="12.44"/>
    <col collapsed="false" customWidth="true" hidden="false" outlineLevel="0" max="7" min="7" style="207" width="9.78"/>
    <col collapsed="false" customWidth="true" hidden="false" outlineLevel="0" max="8" min="8" style="207" width="7.44"/>
    <col collapsed="false" customWidth="true" hidden="false" outlineLevel="0" max="9" min="9" style="208" width="5.1"/>
    <col collapsed="false" customWidth="true" hidden="true" outlineLevel="0" max="10" min="10" style="208" width="5.1"/>
    <col collapsed="false" customWidth="true" hidden="false" outlineLevel="0" max="13" min="11" style="209" width="5.01"/>
    <col collapsed="false" customWidth="true" hidden="false" outlineLevel="0" max="14" min="14" style="209" width="3.11"/>
    <col collapsed="false" customWidth="true" hidden="false" outlineLevel="0" max="17" min="15" style="209" width="4.78"/>
    <col collapsed="false" customWidth="true" hidden="false" outlineLevel="0" max="18" min="18" style="209" width="5.44"/>
    <col collapsed="false" customWidth="true" hidden="false" outlineLevel="0" max="19" min="19" style="208" width="5.44"/>
    <col collapsed="false" customWidth="true" hidden="false" outlineLevel="0" max="20" min="20" style="207" width="18"/>
    <col collapsed="false" customWidth="true" hidden="false" outlineLevel="0" max="21" min="21" style="207" width="5.44"/>
    <col collapsed="false" customWidth="true" hidden="false" outlineLevel="0" max="1025" min="22" style="207" width="9.11"/>
  </cols>
  <sheetData>
    <row r="1" s="207" customFormat="true" ht="21" hidden="false" customHeight="false" outlineLevel="0" collapsed="false">
      <c r="A1" s="8" t="s">
        <v>0</v>
      </c>
      <c r="B1" s="210"/>
      <c r="C1" s="211"/>
      <c r="E1" s="211"/>
      <c r="F1" s="211"/>
      <c r="G1" s="211"/>
      <c r="H1" s="211"/>
      <c r="L1" s="212"/>
      <c r="T1" s="11"/>
    </row>
    <row r="2" s="207" customFormat="true" ht="19.5" hidden="false" customHeight="true" outlineLevel="0" collapsed="false">
      <c r="A2" s="8" t="s">
        <v>1013</v>
      </c>
      <c r="B2" s="213"/>
      <c r="C2" s="211"/>
      <c r="E2" s="211"/>
      <c r="F2" s="211"/>
      <c r="G2" s="211"/>
      <c r="H2" s="211"/>
      <c r="L2" s="212"/>
      <c r="T2" s="21" t="s">
        <v>1</v>
      </c>
    </row>
    <row r="3" s="207" customFormat="true" ht="6.75" hidden="false" customHeight="true" outlineLevel="0" collapsed="false">
      <c r="A3" s="137"/>
      <c r="C3" s="214"/>
      <c r="E3" s="211"/>
      <c r="F3" s="211"/>
      <c r="G3" s="211"/>
      <c r="H3" s="211"/>
      <c r="T3" s="24"/>
    </row>
    <row r="4" s="216" customFormat="true" ht="18.75" hidden="false" customHeight="true" outlineLevel="0" collapsed="false">
      <c r="A4" s="138"/>
      <c r="B4" s="209"/>
      <c r="C4" s="215" t="s">
        <v>1014</v>
      </c>
      <c r="D4" s="215"/>
      <c r="I4" s="209"/>
      <c r="J4" s="209"/>
      <c r="K4" s="217"/>
      <c r="L4" s="209"/>
      <c r="M4" s="209"/>
      <c r="N4" s="209"/>
      <c r="O4" s="209"/>
      <c r="P4" s="209"/>
      <c r="Q4" s="209"/>
      <c r="R4" s="209"/>
      <c r="S4" s="209"/>
      <c r="T4" s="24" t="s">
        <v>253</v>
      </c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  <c r="AH4" s="209"/>
    </row>
    <row r="5" s="216" customFormat="true" ht="6" hidden="false" customHeight="true" outlineLevel="0" collapsed="false">
      <c r="A5" s="138"/>
      <c r="B5" s="209"/>
      <c r="C5" s="215"/>
      <c r="D5" s="215"/>
      <c r="I5" s="209"/>
      <c r="J5" s="209"/>
      <c r="K5" s="217"/>
      <c r="L5" s="209"/>
      <c r="M5" s="209"/>
      <c r="N5" s="209"/>
      <c r="O5" s="209"/>
      <c r="P5" s="209"/>
      <c r="Q5" s="209"/>
      <c r="R5" s="209"/>
      <c r="S5" s="209"/>
      <c r="T5" s="24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  <c r="AH5" s="209"/>
    </row>
    <row r="6" s="218" customFormat="true" ht="13.8" hidden="false" customHeight="false" outlineLevel="0" collapsed="false">
      <c r="A6" s="137"/>
      <c r="E6" s="216"/>
      <c r="I6" s="219"/>
      <c r="J6" s="219"/>
      <c r="K6" s="220" t="s">
        <v>818</v>
      </c>
      <c r="L6" s="220"/>
      <c r="M6" s="220"/>
      <c r="N6" s="220"/>
      <c r="O6" s="220"/>
      <c r="P6" s="220"/>
      <c r="Q6" s="220"/>
      <c r="R6" s="219"/>
      <c r="S6" s="219"/>
    </row>
    <row r="7" s="232" customFormat="true" ht="15.75" hidden="false" customHeight="true" outlineLevel="0" collapsed="false">
      <c r="A7" s="221" t="s">
        <v>142</v>
      </c>
      <c r="B7" s="310" t="s">
        <v>1015</v>
      </c>
      <c r="C7" s="223" t="s">
        <v>7</v>
      </c>
      <c r="D7" s="224" t="s">
        <v>8</v>
      </c>
      <c r="E7" s="225" t="s">
        <v>9</v>
      </c>
      <c r="F7" s="226" t="s">
        <v>10</v>
      </c>
      <c r="G7" s="226" t="s">
        <v>144</v>
      </c>
      <c r="H7" s="226" t="s">
        <v>12</v>
      </c>
      <c r="I7" s="226" t="s">
        <v>13</v>
      </c>
      <c r="J7" s="316" t="s">
        <v>1016</v>
      </c>
      <c r="K7" s="227" t="n">
        <v>1</v>
      </c>
      <c r="L7" s="228" t="n">
        <v>2</v>
      </c>
      <c r="M7" s="228" t="n">
        <v>3</v>
      </c>
      <c r="N7" s="229" t="s">
        <v>819</v>
      </c>
      <c r="O7" s="228" t="n">
        <v>4</v>
      </c>
      <c r="P7" s="228" t="n">
        <v>5</v>
      </c>
      <c r="Q7" s="230" t="n">
        <v>6</v>
      </c>
      <c r="R7" s="231" t="s">
        <v>744</v>
      </c>
      <c r="S7" s="226" t="s">
        <v>18</v>
      </c>
      <c r="T7" s="226" t="s">
        <v>19</v>
      </c>
    </row>
    <row r="8" s="293" customFormat="true" ht="19.95" hidden="false" customHeight="true" outlineLevel="0" collapsed="false">
      <c r="A8" s="44" t="n">
        <v>1</v>
      </c>
      <c r="B8" s="44" t="n">
        <v>1</v>
      </c>
      <c r="C8" s="284" t="s">
        <v>1017</v>
      </c>
      <c r="D8" s="285" t="s">
        <v>1018</v>
      </c>
      <c r="E8" s="286" t="s">
        <v>1019</v>
      </c>
      <c r="F8" s="287" t="s">
        <v>65</v>
      </c>
      <c r="G8" s="287" t="s">
        <v>66</v>
      </c>
      <c r="H8" s="288" t="s">
        <v>67</v>
      </c>
      <c r="I8" s="317" t="n">
        <v>18</v>
      </c>
      <c r="J8" s="317" t="n">
        <v>637</v>
      </c>
      <c r="K8" s="318" t="n">
        <v>41.64</v>
      </c>
      <c r="L8" s="318" t="n">
        <v>40.85</v>
      </c>
      <c r="M8" s="318" t="n">
        <v>41.28</v>
      </c>
      <c r="N8" s="319" t="n">
        <v>5</v>
      </c>
      <c r="O8" s="318" t="s">
        <v>823</v>
      </c>
      <c r="P8" s="318" t="n">
        <v>38.73</v>
      </c>
      <c r="Q8" s="318" t="n">
        <v>38.12</v>
      </c>
      <c r="R8" s="320" t="n">
        <f aca="false">MAX(K8:M8,O8:Q8)</f>
        <v>41.64</v>
      </c>
      <c r="S8" s="321" t="str">
        <f aca="false">IF(ISBLANK(R8),"",IF(R8&lt;29,"",IF(R8&gt;=67.5,"TSM",IF(R8&gt;=59,"SM",IF(R8&gt;=50,"KSM",IF(R8&gt;=42,"I A",IF(R8&gt;=35,"II A",IF(R8&gt;=29,"III A"))))))))</f>
        <v>II A</v>
      </c>
      <c r="T8" s="287" t="s">
        <v>1020</v>
      </c>
      <c r="U8" s="292"/>
    </row>
    <row r="9" s="293" customFormat="true" ht="19.95" hidden="false" customHeight="true" outlineLevel="0" collapsed="false">
      <c r="A9" s="44" t="n">
        <v>2</v>
      </c>
      <c r="B9" s="44" t="n">
        <v>2</v>
      </c>
      <c r="C9" s="284" t="s">
        <v>1021</v>
      </c>
      <c r="D9" s="285" t="s">
        <v>883</v>
      </c>
      <c r="E9" s="286" t="s">
        <v>1022</v>
      </c>
      <c r="F9" s="287" t="s">
        <v>383</v>
      </c>
      <c r="G9" s="287" t="s">
        <v>384</v>
      </c>
      <c r="H9" s="288" t="s">
        <v>385</v>
      </c>
      <c r="I9" s="317" t="n">
        <v>14</v>
      </c>
      <c r="J9" s="317" t="n">
        <v>613</v>
      </c>
      <c r="K9" s="318" t="s">
        <v>823</v>
      </c>
      <c r="L9" s="318" t="s">
        <v>823</v>
      </c>
      <c r="M9" s="318" t="n">
        <v>40.14</v>
      </c>
      <c r="N9" s="319" t="n">
        <v>4</v>
      </c>
      <c r="O9" s="318" t="s">
        <v>823</v>
      </c>
      <c r="P9" s="318" t="s">
        <v>69</v>
      </c>
      <c r="Q9" s="318" t="s">
        <v>69</v>
      </c>
      <c r="R9" s="320" t="n">
        <f aca="false">MAX(K9:M9,O9:Q9)</f>
        <v>40.14</v>
      </c>
      <c r="S9" s="321" t="str">
        <f aca="false">IF(ISBLANK(R9),"",IF(R9&lt;29,"",IF(R9&gt;=67.5,"TSM",IF(R9&gt;=59,"SM",IF(R9&gt;=50,"KSM",IF(R9&gt;=42,"I A",IF(R9&gt;=35,"II A",IF(R9&gt;=29,"III A"))))))))</f>
        <v>II A</v>
      </c>
      <c r="T9" s="287" t="s">
        <v>1023</v>
      </c>
      <c r="U9" s="292"/>
    </row>
    <row r="10" s="293" customFormat="true" ht="19.95" hidden="false" customHeight="true" outlineLevel="0" collapsed="false">
      <c r="A10" s="44" t="n">
        <v>3</v>
      </c>
      <c r="B10" s="44" t="n">
        <v>3</v>
      </c>
      <c r="C10" s="284" t="s">
        <v>1024</v>
      </c>
      <c r="D10" s="285" t="s">
        <v>1025</v>
      </c>
      <c r="E10" s="286" t="s">
        <v>1026</v>
      </c>
      <c r="F10" s="287" t="s">
        <v>383</v>
      </c>
      <c r="G10" s="287" t="s">
        <v>384</v>
      </c>
      <c r="H10" s="288" t="s">
        <v>385</v>
      </c>
      <c r="I10" s="317" t="n">
        <v>11</v>
      </c>
      <c r="J10" s="317" t="n">
        <v>608</v>
      </c>
      <c r="K10" s="318" t="n">
        <v>38.92</v>
      </c>
      <c r="L10" s="318" t="n">
        <v>39.84</v>
      </c>
      <c r="M10" s="318" t="n">
        <v>39.2</v>
      </c>
      <c r="N10" s="319" t="n">
        <v>3</v>
      </c>
      <c r="O10" s="318" t="n">
        <v>38.13</v>
      </c>
      <c r="P10" s="318" t="n">
        <v>36.7</v>
      </c>
      <c r="Q10" s="318" t="n">
        <v>35.29</v>
      </c>
      <c r="R10" s="320" t="n">
        <f aca="false">MAX(K10:M10,O10:Q10)</f>
        <v>39.84</v>
      </c>
      <c r="S10" s="321" t="str">
        <f aca="false">IF(ISBLANK(R10),"",IF(R10&lt;29,"",IF(R10&gt;=67.5,"TSM",IF(R10&gt;=59,"SM",IF(R10&gt;=50,"KSM",IF(R10&gt;=42,"I A",IF(R10&gt;=35,"II A",IF(R10&gt;=29,"III A"))))))))</f>
        <v>II A</v>
      </c>
      <c r="T10" s="287" t="s">
        <v>1027</v>
      </c>
      <c r="U10" s="292"/>
    </row>
    <row r="11" s="293" customFormat="true" ht="19.95" hidden="false" customHeight="true" outlineLevel="0" collapsed="false">
      <c r="A11" s="44" t="n">
        <v>4</v>
      </c>
      <c r="B11" s="44" t="n">
        <v>4</v>
      </c>
      <c r="C11" s="284" t="s">
        <v>257</v>
      </c>
      <c r="D11" s="285" t="s">
        <v>994</v>
      </c>
      <c r="E11" s="286" t="s">
        <v>995</v>
      </c>
      <c r="F11" s="287" t="s">
        <v>614</v>
      </c>
      <c r="G11" s="287" t="s">
        <v>615</v>
      </c>
      <c r="H11" s="288" t="s">
        <v>616</v>
      </c>
      <c r="I11" s="317" t="n">
        <v>9</v>
      </c>
      <c r="J11" s="317" t="n">
        <v>512</v>
      </c>
      <c r="K11" s="318" t="s">
        <v>823</v>
      </c>
      <c r="L11" s="318" t="n">
        <v>29.53</v>
      </c>
      <c r="M11" s="318" t="n">
        <v>31.33</v>
      </c>
      <c r="N11" s="319" t="n">
        <v>2</v>
      </c>
      <c r="O11" s="318" t="n">
        <v>33.78</v>
      </c>
      <c r="P11" s="318" t="s">
        <v>823</v>
      </c>
      <c r="Q11" s="318" t="n">
        <v>32.86</v>
      </c>
      <c r="R11" s="320" t="n">
        <f aca="false">MAX(K11:M11,O11:Q11)</f>
        <v>33.78</v>
      </c>
      <c r="S11" s="321" t="str">
        <f aca="false">IF(ISBLANK(R11),"",IF(R11&lt;29,"",IF(R11&gt;=67.5,"TSM",IF(R11&gt;=59,"SM",IF(R11&gt;=50,"KSM",IF(R11&gt;=42,"I A",IF(R11&gt;=35,"II A",IF(R11&gt;=29,"III A"))))))))</f>
        <v>III A</v>
      </c>
      <c r="T11" s="287" t="s">
        <v>617</v>
      </c>
      <c r="U11" s="292"/>
    </row>
    <row r="12" s="293" customFormat="true" ht="19.95" hidden="false" customHeight="true" outlineLevel="0" collapsed="false">
      <c r="A12" s="44"/>
      <c r="B12" s="294"/>
      <c r="C12" s="284" t="s">
        <v>797</v>
      </c>
      <c r="D12" s="285" t="s">
        <v>1028</v>
      </c>
      <c r="E12" s="286" t="s">
        <v>1029</v>
      </c>
      <c r="F12" s="287" t="s">
        <v>383</v>
      </c>
      <c r="G12" s="287" t="s">
        <v>384</v>
      </c>
      <c r="H12" s="288" t="s">
        <v>385</v>
      </c>
      <c r="I12" s="317"/>
      <c r="J12" s="317"/>
      <c r="K12" s="318" t="s">
        <v>823</v>
      </c>
      <c r="L12" s="318" t="s">
        <v>823</v>
      </c>
      <c r="M12" s="318" t="s">
        <v>823</v>
      </c>
      <c r="N12" s="319" t="n">
        <v>1</v>
      </c>
      <c r="O12" s="318" t="s">
        <v>823</v>
      </c>
      <c r="P12" s="318" t="s">
        <v>823</v>
      </c>
      <c r="Q12" s="318" t="s">
        <v>823</v>
      </c>
      <c r="R12" s="320" t="s">
        <v>771</v>
      </c>
      <c r="S12" s="321"/>
      <c r="T12" s="287" t="s">
        <v>1027</v>
      </c>
      <c r="U12" s="292"/>
    </row>
  </sheetData>
  <mergeCells count="1">
    <mergeCell ref="K6:Q6"/>
  </mergeCells>
  <printOptions headings="false" gridLines="false" gridLinesSet="true" horizontalCentered="true" verticalCentered="false"/>
  <pageMargins left="0.39375" right="0.39375" top="0.551388888888889" bottom="0.0395833333333333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AG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RowHeight="13.2" zeroHeight="false" outlineLevelRow="0" outlineLevelCol="0"/>
  <cols>
    <col collapsed="false" customWidth="true" hidden="false" outlineLevel="0" max="1" min="1" style="137" width="4.1"/>
    <col collapsed="false" customWidth="true" hidden="true" outlineLevel="0" max="2" min="2" style="207" width="3.78"/>
    <col collapsed="false" customWidth="true" hidden="false" outlineLevel="0" max="3" min="3" style="207" width="8.67"/>
    <col collapsed="false" customWidth="true" hidden="false" outlineLevel="0" max="4" min="4" style="207" width="13.01"/>
    <col collapsed="false" customWidth="true" hidden="false" outlineLevel="0" max="5" min="5" style="207" width="10"/>
    <col collapsed="false" customWidth="true" hidden="false" outlineLevel="0" max="6" min="6" style="207" width="10.11"/>
    <col collapsed="false" customWidth="true" hidden="false" outlineLevel="0" max="7" min="7" style="207" width="9.44"/>
    <col collapsed="false" customWidth="true" hidden="false" outlineLevel="0" max="8" min="8" style="207" width="6.44"/>
    <col collapsed="false" customWidth="true" hidden="false" outlineLevel="0" max="9" min="9" style="208" width="5.1"/>
    <col collapsed="false" customWidth="true" hidden="false" outlineLevel="0" max="12" min="10" style="209" width="5.01"/>
    <col collapsed="false" customWidth="true" hidden="false" outlineLevel="0" max="13" min="13" style="209" width="3.11"/>
    <col collapsed="false" customWidth="true" hidden="false" outlineLevel="0" max="16" min="14" style="209" width="4.78"/>
    <col collapsed="false" customWidth="true" hidden="false" outlineLevel="0" max="17" min="17" style="209" width="5.44"/>
    <col collapsed="false" customWidth="true" hidden="false" outlineLevel="0" max="18" min="18" style="208" width="5.44"/>
    <col collapsed="false" customWidth="true" hidden="false" outlineLevel="0" max="19" min="19" style="207" width="13.44"/>
    <col collapsed="false" customWidth="true" hidden="false" outlineLevel="0" max="1025" min="20" style="207" width="9.11"/>
  </cols>
  <sheetData>
    <row r="1" s="207" customFormat="true" ht="21" hidden="false" customHeight="false" outlineLevel="0" collapsed="false">
      <c r="A1" s="8" t="s">
        <v>0</v>
      </c>
      <c r="B1" s="210"/>
      <c r="C1" s="211"/>
      <c r="E1" s="211"/>
      <c r="F1" s="211"/>
      <c r="G1" s="211"/>
      <c r="H1" s="211"/>
      <c r="K1" s="212"/>
      <c r="S1" s="11"/>
    </row>
    <row r="2" s="207" customFormat="true" ht="16.5" hidden="false" customHeight="true" outlineLevel="0" collapsed="false">
      <c r="A2" s="135"/>
      <c r="B2" s="213"/>
      <c r="C2" s="211"/>
      <c r="E2" s="211"/>
      <c r="F2" s="211"/>
      <c r="G2" s="211"/>
      <c r="H2" s="211"/>
      <c r="K2" s="212"/>
      <c r="S2" s="21" t="s">
        <v>1</v>
      </c>
    </row>
    <row r="3" s="207" customFormat="true" ht="6.75" hidden="false" customHeight="true" outlineLevel="0" collapsed="false">
      <c r="A3" s="137"/>
      <c r="C3" s="214"/>
      <c r="E3" s="211"/>
      <c r="F3" s="211"/>
      <c r="G3" s="211"/>
      <c r="H3" s="211"/>
      <c r="S3" s="24"/>
    </row>
    <row r="4" s="216" customFormat="true" ht="18.75" hidden="false" customHeight="true" outlineLevel="0" collapsed="false">
      <c r="A4" s="138"/>
      <c r="B4" s="209"/>
      <c r="C4" s="215" t="s">
        <v>1030</v>
      </c>
      <c r="D4" s="215"/>
      <c r="I4" s="209"/>
      <c r="J4" s="217"/>
      <c r="K4" s="209"/>
      <c r="L4" s="209"/>
      <c r="M4" s="209"/>
      <c r="N4" s="209"/>
      <c r="O4" s="209"/>
      <c r="P4" s="209"/>
      <c r="Q4" s="209"/>
      <c r="R4" s="209"/>
      <c r="S4" s="24" t="s">
        <v>253</v>
      </c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</row>
    <row r="5" s="216" customFormat="true" ht="4.2" hidden="false" customHeight="true" outlineLevel="0" collapsed="false">
      <c r="A5" s="138"/>
      <c r="B5" s="209"/>
      <c r="C5" s="215"/>
      <c r="D5" s="215"/>
      <c r="I5" s="209"/>
      <c r="J5" s="217"/>
      <c r="K5" s="209"/>
      <c r="L5" s="209"/>
      <c r="M5" s="209"/>
      <c r="N5" s="209"/>
      <c r="O5" s="209"/>
      <c r="P5" s="209"/>
      <c r="Q5" s="209"/>
      <c r="R5" s="209"/>
      <c r="S5" s="24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</row>
    <row r="6" s="218" customFormat="true" ht="13.8" hidden="false" customHeight="false" outlineLevel="0" collapsed="false">
      <c r="A6" s="137"/>
      <c r="D6" s="218" t="s">
        <v>1031</v>
      </c>
      <c r="E6" s="216"/>
      <c r="I6" s="219"/>
      <c r="J6" s="220" t="s">
        <v>818</v>
      </c>
      <c r="K6" s="220"/>
      <c r="L6" s="220"/>
      <c r="M6" s="220"/>
      <c r="N6" s="220"/>
      <c r="O6" s="220"/>
      <c r="P6" s="220"/>
      <c r="Q6" s="219"/>
      <c r="R6" s="219"/>
    </row>
    <row r="7" s="232" customFormat="true" ht="15.75" hidden="false" customHeight="true" outlineLevel="0" collapsed="false">
      <c r="A7" s="221" t="s">
        <v>142</v>
      </c>
      <c r="B7" s="310" t="s">
        <v>6</v>
      </c>
      <c r="C7" s="223" t="s">
        <v>7</v>
      </c>
      <c r="D7" s="224" t="s">
        <v>8</v>
      </c>
      <c r="E7" s="225" t="s">
        <v>9</v>
      </c>
      <c r="F7" s="226" t="s">
        <v>10</v>
      </c>
      <c r="G7" s="226" t="s">
        <v>144</v>
      </c>
      <c r="H7" s="226" t="s">
        <v>12</v>
      </c>
      <c r="I7" s="226" t="s">
        <v>13</v>
      </c>
      <c r="J7" s="227" t="n">
        <v>1</v>
      </c>
      <c r="K7" s="228" t="n">
        <v>2</v>
      </c>
      <c r="L7" s="228" t="n">
        <v>3</v>
      </c>
      <c r="M7" s="229" t="s">
        <v>819</v>
      </c>
      <c r="N7" s="228" t="n">
        <v>4</v>
      </c>
      <c r="O7" s="228" t="n">
        <v>5</v>
      </c>
      <c r="P7" s="230" t="n">
        <v>6</v>
      </c>
      <c r="Q7" s="231" t="s">
        <v>744</v>
      </c>
      <c r="R7" s="226" t="s">
        <v>18</v>
      </c>
      <c r="S7" s="226" t="s">
        <v>19</v>
      </c>
    </row>
    <row r="8" s="293" customFormat="true" ht="19.95" hidden="false" customHeight="true" outlineLevel="0" collapsed="false">
      <c r="A8" s="44" t="n">
        <v>1</v>
      </c>
      <c r="B8" s="294"/>
      <c r="C8" s="284" t="s">
        <v>632</v>
      </c>
      <c r="D8" s="285" t="s">
        <v>1032</v>
      </c>
      <c r="E8" s="286" t="s">
        <v>815</v>
      </c>
      <c r="F8" s="287" t="s">
        <v>120</v>
      </c>
      <c r="G8" s="287" t="s">
        <v>218</v>
      </c>
      <c r="H8" s="288" t="s">
        <v>1033</v>
      </c>
      <c r="I8" s="322" t="n">
        <v>18</v>
      </c>
      <c r="J8" s="323" t="n">
        <v>50.06</v>
      </c>
      <c r="K8" s="323" t="n">
        <v>54.69</v>
      </c>
      <c r="L8" s="323" t="s">
        <v>823</v>
      </c>
      <c r="M8" s="324" t="n">
        <v>6</v>
      </c>
      <c r="N8" s="323" t="s">
        <v>823</v>
      </c>
      <c r="O8" s="323" t="n">
        <v>58.16</v>
      </c>
      <c r="P8" s="323" t="s">
        <v>823</v>
      </c>
      <c r="Q8" s="325" t="n">
        <f aca="false">MAX(J8:L8,N8:P8)</f>
        <v>58.16</v>
      </c>
      <c r="R8" s="326" t="s">
        <v>403</v>
      </c>
      <c r="S8" s="287" t="s">
        <v>1034</v>
      </c>
      <c r="T8" s="292"/>
    </row>
    <row r="9" s="293" customFormat="true" ht="19.95" hidden="false" customHeight="true" outlineLevel="0" collapsed="false">
      <c r="A9" s="44" t="n">
        <v>2</v>
      </c>
      <c r="B9" s="294"/>
      <c r="C9" s="284" t="s">
        <v>627</v>
      </c>
      <c r="D9" s="285" t="s">
        <v>546</v>
      </c>
      <c r="E9" s="286" t="s">
        <v>1035</v>
      </c>
      <c r="F9" s="287" t="s">
        <v>120</v>
      </c>
      <c r="G9" s="287" t="s">
        <v>218</v>
      </c>
      <c r="H9" s="288" t="s">
        <v>1033</v>
      </c>
      <c r="I9" s="322" t="n">
        <v>14</v>
      </c>
      <c r="J9" s="323" t="n">
        <v>43.52</v>
      </c>
      <c r="K9" s="323" t="n">
        <v>44.76</v>
      </c>
      <c r="L9" s="323" t="s">
        <v>823</v>
      </c>
      <c r="M9" s="324" t="n">
        <v>4</v>
      </c>
      <c r="N9" s="323" t="n">
        <v>46.11</v>
      </c>
      <c r="O9" s="323" t="n">
        <v>46.77</v>
      </c>
      <c r="P9" s="323" t="n">
        <v>49.03</v>
      </c>
      <c r="Q9" s="325" t="n">
        <f aca="false">MAX(J9:L9,N9:P9)</f>
        <v>49.03</v>
      </c>
      <c r="R9" s="326" t="s">
        <v>703</v>
      </c>
      <c r="S9" s="287" t="s">
        <v>1034</v>
      </c>
      <c r="T9" s="292"/>
    </row>
    <row r="10" s="293" customFormat="true" ht="19.95" hidden="false" customHeight="true" outlineLevel="0" collapsed="false">
      <c r="A10" s="44" t="n">
        <v>3</v>
      </c>
      <c r="B10" s="294"/>
      <c r="C10" s="284" t="s">
        <v>188</v>
      </c>
      <c r="D10" s="285" t="s">
        <v>1036</v>
      </c>
      <c r="E10" s="286" t="s">
        <v>1037</v>
      </c>
      <c r="F10" s="287" t="s">
        <v>120</v>
      </c>
      <c r="G10" s="287" t="s">
        <v>218</v>
      </c>
      <c r="H10" s="288" t="s">
        <v>1033</v>
      </c>
      <c r="I10" s="322" t="n">
        <v>11</v>
      </c>
      <c r="J10" s="323" t="s">
        <v>823</v>
      </c>
      <c r="K10" s="323" t="n">
        <v>46.47</v>
      </c>
      <c r="L10" s="323" t="s">
        <v>823</v>
      </c>
      <c r="M10" s="324" t="n">
        <v>5</v>
      </c>
      <c r="N10" s="323" t="n">
        <v>48.11</v>
      </c>
      <c r="O10" s="323" t="s">
        <v>823</v>
      </c>
      <c r="P10" s="323" t="s">
        <v>823</v>
      </c>
      <c r="Q10" s="325" t="n">
        <f aca="false">MAX(J10:L10,N10:P10)</f>
        <v>48.11</v>
      </c>
      <c r="R10" s="326" t="s">
        <v>703</v>
      </c>
      <c r="S10" s="287" t="s">
        <v>1034</v>
      </c>
      <c r="T10" s="292"/>
    </row>
    <row r="11" s="293" customFormat="true" ht="19.95" hidden="false" customHeight="true" outlineLevel="0" collapsed="false">
      <c r="A11" s="44" t="n">
        <v>4</v>
      </c>
      <c r="B11" s="294"/>
      <c r="C11" s="284" t="s">
        <v>207</v>
      </c>
      <c r="D11" s="285" t="s">
        <v>1038</v>
      </c>
      <c r="E11" s="286" t="s">
        <v>1039</v>
      </c>
      <c r="F11" s="287" t="s">
        <v>65</v>
      </c>
      <c r="G11" s="287" t="s">
        <v>66</v>
      </c>
      <c r="H11" s="288" t="s">
        <v>67</v>
      </c>
      <c r="I11" s="322" t="n">
        <v>9</v>
      </c>
      <c r="J11" s="323" t="s">
        <v>823</v>
      </c>
      <c r="K11" s="323" t="n">
        <v>42.37</v>
      </c>
      <c r="L11" s="323" t="s">
        <v>823</v>
      </c>
      <c r="M11" s="324" t="n">
        <v>3</v>
      </c>
      <c r="N11" s="323" t="n">
        <v>44.65</v>
      </c>
      <c r="O11" s="323" t="s">
        <v>823</v>
      </c>
      <c r="P11" s="323" t="s">
        <v>823</v>
      </c>
      <c r="Q11" s="325" t="n">
        <f aca="false">MAX(J11:L11,N11:P11)</f>
        <v>44.65</v>
      </c>
      <c r="R11" s="326" t="s">
        <v>703</v>
      </c>
      <c r="S11" s="287" t="s">
        <v>1020</v>
      </c>
      <c r="T11" s="292"/>
    </row>
    <row r="12" s="293" customFormat="true" ht="19.95" hidden="false" customHeight="true" outlineLevel="0" collapsed="false">
      <c r="A12" s="44" t="n">
        <v>5</v>
      </c>
      <c r="B12" s="294"/>
      <c r="C12" s="284" t="s">
        <v>1040</v>
      </c>
      <c r="D12" s="285" t="s">
        <v>1041</v>
      </c>
      <c r="E12" s="286" t="s">
        <v>1042</v>
      </c>
      <c r="F12" s="287" t="s">
        <v>120</v>
      </c>
      <c r="G12" s="287" t="s">
        <v>218</v>
      </c>
      <c r="H12" s="288" t="s">
        <v>1033</v>
      </c>
      <c r="I12" s="322" t="n">
        <v>8</v>
      </c>
      <c r="J12" s="323" t="n">
        <v>34.83</v>
      </c>
      <c r="K12" s="323" t="s">
        <v>823</v>
      </c>
      <c r="L12" s="323" t="n">
        <v>38.11</v>
      </c>
      <c r="M12" s="324" t="n">
        <v>2</v>
      </c>
      <c r="N12" s="323" t="n">
        <v>38.89</v>
      </c>
      <c r="O12" s="323" t="n">
        <v>42.95</v>
      </c>
      <c r="P12" s="323" t="n">
        <v>35.63</v>
      </c>
      <c r="Q12" s="325" t="n">
        <f aca="false">MAX(J12:L12,N12:P12)</f>
        <v>42.95</v>
      </c>
      <c r="R12" s="326" t="str">
        <f aca="false">IF(ISBLANK(Q12),"",IF(Q12&lt;44,"",IF(Q12&gt;=65,"KSM",IF(Q12&gt;=58,"I A",IF(Q12&gt;=51,"II A",IF(Q12&gt;=44,"III A"))))))</f>
        <v/>
      </c>
      <c r="S12" s="287" t="s">
        <v>1034</v>
      </c>
      <c r="T12" s="292"/>
    </row>
    <row r="13" s="293" customFormat="true" ht="19.95" hidden="false" customHeight="true" outlineLevel="0" collapsed="false">
      <c r="A13" s="44" t="n">
        <v>6</v>
      </c>
      <c r="B13" s="294"/>
      <c r="C13" s="284" t="s">
        <v>155</v>
      </c>
      <c r="D13" s="285" t="s">
        <v>1043</v>
      </c>
      <c r="E13" s="286" t="s">
        <v>1044</v>
      </c>
      <c r="F13" s="287" t="s">
        <v>120</v>
      </c>
      <c r="G13" s="287" t="s">
        <v>218</v>
      </c>
      <c r="H13" s="288" t="s">
        <v>1033</v>
      </c>
      <c r="I13" s="322" t="n">
        <v>7</v>
      </c>
      <c r="J13" s="323" t="n">
        <v>36.02</v>
      </c>
      <c r="K13" s="323" t="s">
        <v>823</v>
      </c>
      <c r="L13" s="323" t="n">
        <v>38.06</v>
      </c>
      <c r="M13" s="324" t="n">
        <v>1</v>
      </c>
      <c r="N13" s="323" t="n">
        <v>36.8</v>
      </c>
      <c r="O13" s="323" t="s">
        <v>823</v>
      </c>
      <c r="P13" s="323" t="s">
        <v>823</v>
      </c>
      <c r="Q13" s="325" t="n">
        <f aca="false">MAX(J13:L13,N13:P13)</f>
        <v>38.06</v>
      </c>
      <c r="R13" s="326"/>
      <c r="S13" s="287" t="s">
        <v>1034</v>
      </c>
      <c r="T13" s="292"/>
    </row>
  </sheetData>
  <mergeCells count="1">
    <mergeCell ref="J6:P6"/>
  </mergeCells>
  <printOptions headings="false" gridLines="false" gridLinesSet="true" horizontalCentered="true" verticalCentered="false"/>
  <pageMargins left="0.39375" right="0.39375" top="0.551388888888889" bottom="0.0395833333333333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AG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RowHeight="13.2" zeroHeight="false" outlineLevelRow="0" outlineLevelCol="0"/>
  <cols>
    <col collapsed="false" customWidth="true" hidden="false" outlineLevel="0" max="1" min="1" style="137" width="5.1"/>
    <col collapsed="false" customWidth="true" hidden="true" outlineLevel="0" max="2" min="2" style="207" width="3.78"/>
    <col collapsed="false" customWidth="true" hidden="false" outlineLevel="0" max="3" min="3" style="207" width="8.67"/>
    <col collapsed="false" customWidth="true" hidden="false" outlineLevel="0" max="4" min="4" style="207" width="13.01"/>
    <col collapsed="false" customWidth="true" hidden="false" outlineLevel="0" max="5" min="5" style="207" width="8.78"/>
    <col collapsed="false" customWidth="true" hidden="false" outlineLevel="0" max="6" min="6" style="207" width="14.44"/>
    <col collapsed="false" customWidth="true" hidden="false" outlineLevel="0" max="7" min="7" style="207" width="12.33"/>
    <col collapsed="false" customWidth="true" hidden="false" outlineLevel="0" max="8" min="8" style="207" width="7.11"/>
    <col collapsed="false" customWidth="true" hidden="true" outlineLevel="0" max="9" min="9" style="208" width="5.1"/>
    <col collapsed="false" customWidth="true" hidden="false" outlineLevel="0" max="12" min="10" style="209" width="5.01"/>
    <col collapsed="false" customWidth="true" hidden="false" outlineLevel="0" max="13" min="13" style="209" width="3.11"/>
    <col collapsed="false" customWidth="true" hidden="false" outlineLevel="0" max="16" min="14" style="209" width="4.78"/>
    <col collapsed="false" customWidth="true" hidden="false" outlineLevel="0" max="17" min="17" style="209" width="5.44"/>
    <col collapsed="false" customWidth="true" hidden="false" outlineLevel="0" max="18" min="18" style="208" width="5.44"/>
    <col collapsed="false" customWidth="true" hidden="false" outlineLevel="0" max="19" min="19" style="207" width="13.44"/>
    <col collapsed="false" customWidth="true" hidden="false" outlineLevel="0" max="1025" min="20" style="207" width="9.11"/>
  </cols>
  <sheetData>
    <row r="1" s="207" customFormat="true" ht="21" hidden="false" customHeight="false" outlineLevel="0" collapsed="false">
      <c r="A1" s="8" t="s">
        <v>1013</v>
      </c>
      <c r="B1" s="210"/>
      <c r="C1" s="211"/>
      <c r="E1" s="211"/>
      <c r="F1" s="211"/>
      <c r="G1" s="211"/>
      <c r="H1" s="211"/>
      <c r="K1" s="212"/>
      <c r="S1" s="11"/>
    </row>
    <row r="2" s="207" customFormat="true" ht="16.5" hidden="false" customHeight="true" outlineLevel="0" collapsed="false">
      <c r="A2" s="135"/>
      <c r="B2" s="213"/>
      <c r="C2" s="211"/>
      <c r="E2" s="211"/>
      <c r="F2" s="211"/>
      <c r="G2" s="211"/>
      <c r="H2" s="211"/>
      <c r="K2" s="212"/>
      <c r="S2" s="21" t="s">
        <v>1</v>
      </c>
    </row>
    <row r="3" s="207" customFormat="true" ht="6.75" hidden="false" customHeight="true" outlineLevel="0" collapsed="false">
      <c r="A3" s="137"/>
      <c r="C3" s="214"/>
      <c r="E3" s="211"/>
      <c r="F3" s="211"/>
      <c r="G3" s="211"/>
      <c r="H3" s="211"/>
      <c r="S3" s="24"/>
    </row>
    <row r="4" s="216" customFormat="true" ht="18.75" hidden="false" customHeight="true" outlineLevel="0" collapsed="false">
      <c r="A4" s="138"/>
      <c r="B4" s="209"/>
      <c r="C4" s="215" t="s">
        <v>1030</v>
      </c>
      <c r="D4" s="215"/>
      <c r="I4" s="209"/>
      <c r="J4" s="217"/>
      <c r="K4" s="209"/>
      <c r="L4" s="209"/>
      <c r="M4" s="209"/>
      <c r="N4" s="209"/>
      <c r="O4" s="209"/>
      <c r="P4" s="209"/>
      <c r="Q4" s="209"/>
      <c r="R4" s="209"/>
      <c r="S4" s="24" t="s">
        <v>253</v>
      </c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</row>
    <row r="5" s="216" customFormat="true" ht="4.2" hidden="false" customHeight="true" outlineLevel="0" collapsed="false">
      <c r="A5" s="138"/>
      <c r="B5" s="209"/>
      <c r="C5" s="215"/>
      <c r="D5" s="215"/>
      <c r="I5" s="209"/>
      <c r="J5" s="217"/>
      <c r="K5" s="209"/>
      <c r="L5" s="209"/>
      <c r="M5" s="209"/>
      <c r="N5" s="209"/>
      <c r="O5" s="209"/>
      <c r="P5" s="209"/>
      <c r="Q5" s="209"/>
      <c r="R5" s="209"/>
      <c r="S5" s="24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</row>
    <row r="6" s="218" customFormat="true" ht="13.8" hidden="false" customHeight="false" outlineLevel="0" collapsed="false">
      <c r="A6" s="137"/>
      <c r="E6" s="216"/>
      <c r="I6" s="219"/>
      <c r="J6" s="220" t="s">
        <v>818</v>
      </c>
      <c r="K6" s="220"/>
      <c r="L6" s="220"/>
      <c r="M6" s="220"/>
      <c r="N6" s="220"/>
      <c r="O6" s="220"/>
      <c r="P6" s="220"/>
      <c r="Q6" s="219"/>
      <c r="R6" s="219"/>
    </row>
    <row r="7" s="232" customFormat="true" ht="15.75" hidden="false" customHeight="true" outlineLevel="0" collapsed="false">
      <c r="A7" s="221" t="s">
        <v>142</v>
      </c>
      <c r="B7" s="310" t="s">
        <v>6</v>
      </c>
      <c r="C7" s="223" t="s">
        <v>7</v>
      </c>
      <c r="D7" s="224" t="s">
        <v>8</v>
      </c>
      <c r="E7" s="225" t="s">
        <v>9</v>
      </c>
      <c r="F7" s="226" t="s">
        <v>10</v>
      </c>
      <c r="G7" s="226" t="s">
        <v>144</v>
      </c>
      <c r="H7" s="226" t="s">
        <v>12</v>
      </c>
      <c r="I7" s="226" t="s">
        <v>13</v>
      </c>
      <c r="J7" s="227" t="n">
        <v>1</v>
      </c>
      <c r="K7" s="228" t="n">
        <v>2</v>
      </c>
      <c r="L7" s="228" t="n">
        <v>3</v>
      </c>
      <c r="M7" s="229" t="s">
        <v>819</v>
      </c>
      <c r="N7" s="228" t="n">
        <v>4</v>
      </c>
      <c r="O7" s="228" t="n">
        <v>5</v>
      </c>
      <c r="P7" s="230" t="n">
        <v>6</v>
      </c>
      <c r="Q7" s="231" t="s">
        <v>744</v>
      </c>
      <c r="R7" s="226" t="s">
        <v>18</v>
      </c>
      <c r="S7" s="226" t="s">
        <v>19</v>
      </c>
    </row>
    <row r="8" s="293" customFormat="true" ht="19.95" hidden="false" customHeight="true" outlineLevel="0" collapsed="false">
      <c r="A8" s="44" t="n">
        <v>1</v>
      </c>
      <c r="B8" s="294"/>
      <c r="C8" s="284" t="s">
        <v>593</v>
      </c>
      <c r="D8" s="285" t="s">
        <v>1045</v>
      </c>
      <c r="E8" s="286" t="s">
        <v>1046</v>
      </c>
      <c r="F8" s="287" t="s">
        <v>1047</v>
      </c>
      <c r="G8" s="287" t="s">
        <v>384</v>
      </c>
      <c r="H8" s="288" t="s">
        <v>122</v>
      </c>
      <c r="I8" s="322" t="n">
        <v>929</v>
      </c>
      <c r="J8" s="323" t="n">
        <v>59.67</v>
      </c>
      <c r="K8" s="323" t="n">
        <v>62.14</v>
      </c>
      <c r="L8" s="323" t="s">
        <v>823</v>
      </c>
      <c r="M8" s="324" t="n">
        <v>5</v>
      </c>
      <c r="N8" s="323" t="s">
        <v>823</v>
      </c>
      <c r="O8" s="323" t="n">
        <v>61.37</v>
      </c>
      <c r="P8" s="323" t="n">
        <v>62.76</v>
      </c>
      <c r="Q8" s="325" t="n">
        <f aca="false">MAX(J8:L8,N8:P8)</f>
        <v>62.76</v>
      </c>
      <c r="R8" s="326" t="str">
        <f aca="false">IF(ISBLANK(Q8),"",IF(Q8&lt;40,"",IF(Q8&gt;=74.3,"TSM",IF(Q8&gt;=68,"SM",IF(Q8&gt;=61,"KSM",IF(Q8&gt;=54,"I A",IF(Q8&gt;=47,"II A",IF(Q8&gt;=40,"III A"))))))))</f>
        <v>KSM</v>
      </c>
      <c r="S8" s="287" t="s">
        <v>1023</v>
      </c>
      <c r="T8" s="292"/>
    </row>
    <row r="9" s="293" customFormat="true" ht="19.95" hidden="false" customHeight="true" outlineLevel="0" collapsed="false">
      <c r="A9" s="44" t="n">
        <v>2</v>
      </c>
      <c r="B9" s="294"/>
      <c r="C9" s="284" t="s">
        <v>207</v>
      </c>
      <c r="D9" s="285" t="s">
        <v>1048</v>
      </c>
      <c r="E9" s="286" t="s">
        <v>1049</v>
      </c>
      <c r="F9" s="287" t="s">
        <v>383</v>
      </c>
      <c r="G9" s="287" t="s">
        <v>1050</v>
      </c>
      <c r="H9" s="288" t="s">
        <v>385</v>
      </c>
      <c r="I9" s="322" t="n">
        <v>817</v>
      </c>
      <c r="J9" s="323" t="n">
        <v>50.2</v>
      </c>
      <c r="K9" s="323" t="n">
        <v>54.25</v>
      </c>
      <c r="L9" s="323" t="n">
        <v>55.2</v>
      </c>
      <c r="M9" s="324" t="n">
        <v>4</v>
      </c>
      <c r="N9" s="323" t="n">
        <v>55.46</v>
      </c>
      <c r="O9" s="323" t="n">
        <v>52.08</v>
      </c>
      <c r="P9" s="323" t="n">
        <v>54.26</v>
      </c>
      <c r="Q9" s="325" t="n">
        <f aca="false">MAX(J9:L9,N9:P9)</f>
        <v>55.46</v>
      </c>
      <c r="R9" s="326" t="str">
        <f aca="false">IF(ISBLANK(Q9),"",IF(Q9&lt;40,"",IF(Q9&gt;=74.3,"TSM",IF(Q9&gt;=68,"SM",IF(Q9&gt;=61,"KSM",IF(Q9&gt;=54,"I A",IF(Q9&gt;=47,"II A",IF(Q9&gt;=40,"III A"))))))))</f>
        <v>I A</v>
      </c>
      <c r="S9" s="287" t="s">
        <v>1023</v>
      </c>
      <c r="T9" s="292"/>
    </row>
    <row r="10" s="293" customFormat="true" ht="19.95" hidden="false" customHeight="true" outlineLevel="0" collapsed="false">
      <c r="A10" s="44" t="n">
        <v>3</v>
      </c>
      <c r="B10" s="294"/>
      <c r="C10" s="284" t="s">
        <v>593</v>
      </c>
      <c r="D10" s="285" t="s">
        <v>1051</v>
      </c>
      <c r="E10" s="286" t="s">
        <v>1052</v>
      </c>
      <c r="F10" s="287" t="s">
        <v>120</v>
      </c>
      <c r="G10" s="287" t="s">
        <v>218</v>
      </c>
      <c r="H10" s="288" t="s">
        <v>1033</v>
      </c>
      <c r="I10" s="322" t="n">
        <v>797</v>
      </c>
      <c r="J10" s="323" t="n">
        <v>51.97</v>
      </c>
      <c r="K10" s="323" t="s">
        <v>823</v>
      </c>
      <c r="L10" s="323" t="s">
        <v>823</v>
      </c>
      <c r="M10" s="324" t="n">
        <v>3</v>
      </c>
      <c r="N10" s="323" t="n">
        <v>50.59</v>
      </c>
      <c r="O10" s="323" t="n">
        <v>54.16</v>
      </c>
      <c r="P10" s="323" t="s">
        <v>823</v>
      </c>
      <c r="Q10" s="325" t="n">
        <f aca="false">MAX(J10:L10,N10:P10)</f>
        <v>54.16</v>
      </c>
      <c r="R10" s="326" t="str">
        <f aca="false">IF(ISBLANK(Q10),"",IF(Q10&lt;40,"",IF(Q10&gt;=74.3,"TSM",IF(Q10&gt;=68,"SM",IF(Q10&gt;=61,"KSM",IF(Q10&gt;=54,"I A",IF(Q10&gt;=47,"II A",IF(Q10&gt;=40,"III A"))))))))</f>
        <v>I A</v>
      </c>
      <c r="S10" s="287" t="s">
        <v>1034</v>
      </c>
      <c r="T10" s="292"/>
    </row>
    <row r="11" s="293" customFormat="true" ht="19.95" hidden="false" customHeight="true" outlineLevel="0" collapsed="false">
      <c r="A11" s="44" t="n">
        <v>4</v>
      </c>
      <c r="B11" s="294"/>
      <c r="C11" s="284" t="s">
        <v>1053</v>
      </c>
      <c r="D11" s="285" t="s">
        <v>1054</v>
      </c>
      <c r="E11" s="286" t="s">
        <v>1055</v>
      </c>
      <c r="F11" s="287" t="s">
        <v>383</v>
      </c>
      <c r="G11" s="287" t="s">
        <v>1050</v>
      </c>
      <c r="H11" s="288" t="s">
        <v>385</v>
      </c>
      <c r="I11" s="322" t="n">
        <v>770</v>
      </c>
      <c r="J11" s="323" t="n">
        <v>50.69</v>
      </c>
      <c r="K11" s="323" t="s">
        <v>823</v>
      </c>
      <c r="L11" s="323" t="s">
        <v>823</v>
      </c>
      <c r="M11" s="324" t="n">
        <v>2</v>
      </c>
      <c r="N11" s="323" t="n">
        <v>51.96</v>
      </c>
      <c r="O11" s="323" t="n">
        <v>52.37</v>
      </c>
      <c r="P11" s="323" t="s">
        <v>823</v>
      </c>
      <c r="Q11" s="325" t="n">
        <f aca="false">MAX(J11:L11,N11:P11)</f>
        <v>52.37</v>
      </c>
      <c r="R11" s="326" t="str">
        <f aca="false">IF(ISBLANK(Q11),"",IF(Q11&lt;40,"",IF(Q11&gt;=74.3,"TSM",IF(Q11&gt;=68,"SM",IF(Q11&gt;=61,"KSM",IF(Q11&gt;=54,"I A",IF(Q11&gt;=47,"II A",IF(Q11&gt;=40,"III A"))))))))</f>
        <v>II A</v>
      </c>
      <c r="S11" s="287" t="s">
        <v>1023</v>
      </c>
      <c r="T11" s="292"/>
    </row>
    <row r="12" s="293" customFormat="true" ht="19.95" hidden="false" customHeight="true" outlineLevel="0" collapsed="false">
      <c r="A12" s="44" t="n">
        <v>5</v>
      </c>
      <c r="B12" s="294"/>
      <c r="C12" s="284" t="s">
        <v>478</v>
      </c>
      <c r="D12" s="285" t="s">
        <v>1056</v>
      </c>
      <c r="E12" s="286" t="s">
        <v>1057</v>
      </c>
      <c r="F12" s="287" t="s">
        <v>383</v>
      </c>
      <c r="G12" s="287" t="s">
        <v>384</v>
      </c>
      <c r="H12" s="288" t="s">
        <v>385</v>
      </c>
      <c r="I12" s="322" t="n">
        <v>581</v>
      </c>
      <c r="J12" s="323" t="s">
        <v>823</v>
      </c>
      <c r="K12" s="323" t="n">
        <v>39.93</v>
      </c>
      <c r="L12" s="323" t="n">
        <v>39.3</v>
      </c>
      <c r="M12" s="324" t="n">
        <v>1</v>
      </c>
      <c r="N12" s="323" t="s">
        <v>823</v>
      </c>
      <c r="O12" s="323" t="n">
        <v>39.22</v>
      </c>
      <c r="P12" s="323" t="s">
        <v>823</v>
      </c>
      <c r="Q12" s="325" t="n">
        <f aca="false">MAX(J12:L12,N12:P12)</f>
        <v>39.93</v>
      </c>
      <c r="R12" s="326" t="str">
        <f aca="false">IF(ISBLANK(Q12),"",IF(Q12&lt;40,"",IF(Q12&gt;=74.3,"TSM",IF(Q12&gt;=68,"SM",IF(Q12&gt;=61,"KSM",IF(Q12&gt;=54,"I A",IF(Q12&gt;=47,"II A",IF(Q12&gt;=40,"III A"))))))))</f>
        <v/>
      </c>
      <c r="S12" s="287" t="s">
        <v>1023</v>
      </c>
      <c r="T12" s="292"/>
    </row>
  </sheetData>
  <mergeCells count="1">
    <mergeCell ref="J6:P6"/>
  </mergeCells>
  <printOptions headings="false" gridLines="false" gridLinesSet="true" horizontalCentered="true" verticalCentered="false"/>
  <pageMargins left="0.39375" right="0.39375" top="0.551388888888889" bottom="0.0395833333333333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AG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9" activeCellId="0" sqref="F19"/>
    </sheetView>
  </sheetViews>
  <sheetFormatPr defaultRowHeight="13.2" zeroHeight="false" outlineLevelRow="0" outlineLevelCol="0"/>
  <cols>
    <col collapsed="false" customWidth="true" hidden="false" outlineLevel="0" max="1" min="1" style="137" width="4.1"/>
    <col collapsed="false" customWidth="true" hidden="true" outlineLevel="0" max="2" min="2" style="207" width="3.78"/>
    <col collapsed="false" customWidth="true" hidden="false" outlineLevel="0" max="3" min="3" style="207" width="7.67"/>
    <col collapsed="false" customWidth="true" hidden="false" outlineLevel="0" max="4" min="4" style="207" width="12.66"/>
    <col collapsed="false" customWidth="true" hidden="false" outlineLevel="0" max="5" min="5" style="207" width="8.78"/>
    <col collapsed="false" customWidth="true" hidden="false" outlineLevel="0" max="6" min="6" style="207" width="12.78"/>
    <col collapsed="false" customWidth="false" hidden="false" outlineLevel="0" max="8" min="7" style="207" width="11.45"/>
    <col collapsed="false" customWidth="true" hidden="false" outlineLevel="0" max="9" min="9" style="208" width="5.1"/>
    <col collapsed="false" customWidth="true" hidden="false" outlineLevel="0" max="12" min="10" style="209" width="5.01"/>
    <col collapsed="false" customWidth="true" hidden="false" outlineLevel="0" max="13" min="13" style="209" width="3.11"/>
    <col collapsed="false" customWidth="true" hidden="false" outlineLevel="0" max="16" min="14" style="209" width="4.78"/>
    <col collapsed="false" customWidth="true" hidden="false" outlineLevel="0" max="17" min="17" style="209" width="5.66"/>
    <col collapsed="false" customWidth="true" hidden="false" outlineLevel="0" max="18" min="18" style="208" width="5.66"/>
    <col collapsed="false" customWidth="true" hidden="false" outlineLevel="0" max="19" min="19" style="207" width="20.99"/>
    <col collapsed="false" customWidth="true" hidden="false" outlineLevel="0" max="20" min="20" style="207" width="3.66"/>
    <col collapsed="false" customWidth="true" hidden="false" outlineLevel="0" max="1025" min="21" style="207" width="9.11"/>
  </cols>
  <sheetData>
    <row r="1" s="207" customFormat="true" ht="21" hidden="false" customHeight="false" outlineLevel="0" collapsed="false">
      <c r="A1" s="8" t="s">
        <v>0</v>
      </c>
      <c r="B1" s="210"/>
      <c r="C1" s="211"/>
      <c r="E1" s="211"/>
      <c r="F1" s="211"/>
      <c r="G1" s="211"/>
      <c r="H1" s="211"/>
      <c r="K1" s="212"/>
      <c r="S1" s="11"/>
    </row>
    <row r="2" s="207" customFormat="true" ht="14.25" hidden="false" customHeight="true" outlineLevel="0" collapsed="false">
      <c r="A2" s="135"/>
      <c r="B2" s="213"/>
      <c r="C2" s="211"/>
      <c r="E2" s="211"/>
      <c r="F2" s="211"/>
      <c r="G2" s="211"/>
      <c r="H2" s="211"/>
      <c r="K2" s="212"/>
      <c r="S2" s="21" t="s">
        <v>1</v>
      </c>
    </row>
    <row r="3" s="207" customFormat="true" ht="6.75" hidden="false" customHeight="true" outlineLevel="0" collapsed="false">
      <c r="A3" s="137"/>
      <c r="C3" s="214"/>
      <c r="E3" s="211"/>
      <c r="F3" s="211"/>
      <c r="G3" s="211"/>
      <c r="H3" s="211"/>
      <c r="S3" s="24"/>
    </row>
    <row r="4" s="216" customFormat="true" ht="18.75" hidden="false" customHeight="true" outlineLevel="0" collapsed="false">
      <c r="A4" s="138"/>
      <c r="B4" s="209"/>
      <c r="C4" s="215" t="s">
        <v>1058</v>
      </c>
      <c r="D4" s="215"/>
      <c r="I4" s="209"/>
      <c r="J4" s="217"/>
      <c r="K4" s="209"/>
      <c r="L4" s="209"/>
      <c r="M4" s="209"/>
      <c r="N4" s="209"/>
      <c r="O4" s="209"/>
      <c r="P4" s="209"/>
      <c r="Q4" s="209"/>
      <c r="R4" s="209"/>
      <c r="S4" s="24" t="s">
        <v>2</v>
      </c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</row>
    <row r="5" s="216" customFormat="true" ht="6" hidden="false" customHeight="true" outlineLevel="0" collapsed="false">
      <c r="A5" s="138"/>
      <c r="B5" s="209"/>
      <c r="C5" s="215"/>
      <c r="D5" s="215"/>
      <c r="I5" s="209"/>
      <c r="J5" s="217"/>
      <c r="K5" s="209"/>
      <c r="L5" s="209"/>
      <c r="M5" s="209"/>
      <c r="N5" s="209"/>
      <c r="O5" s="209"/>
      <c r="P5" s="209"/>
      <c r="Q5" s="209"/>
      <c r="R5" s="209"/>
      <c r="S5" s="24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</row>
    <row r="6" s="218" customFormat="true" ht="13.8" hidden="false" customHeight="false" outlineLevel="0" collapsed="false">
      <c r="A6" s="137"/>
      <c r="E6" s="216"/>
      <c r="I6" s="219"/>
      <c r="J6" s="220" t="s">
        <v>818</v>
      </c>
      <c r="K6" s="220"/>
      <c r="L6" s="220"/>
      <c r="M6" s="220"/>
      <c r="N6" s="220"/>
      <c r="O6" s="220"/>
      <c r="P6" s="220"/>
      <c r="Q6" s="219"/>
      <c r="R6" s="219"/>
    </row>
    <row r="7" s="232" customFormat="true" ht="16.5" hidden="false" customHeight="true" outlineLevel="0" collapsed="false">
      <c r="A7" s="221" t="s">
        <v>142</v>
      </c>
      <c r="B7" s="310" t="s">
        <v>6</v>
      </c>
      <c r="C7" s="223" t="s">
        <v>7</v>
      </c>
      <c r="D7" s="224" t="s">
        <v>8</v>
      </c>
      <c r="E7" s="225" t="s">
        <v>9</v>
      </c>
      <c r="F7" s="226" t="s">
        <v>10</v>
      </c>
      <c r="G7" s="327" t="s">
        <v>144</v>
      </c>
      <c r="H7" s="226" t="s">
        <v>12</v>
      </c>
      <c r="I7" s="226" t="s">
        <v>13</v>
      </c>
      <c r="J7" s="227" t="n">
        <v>1</v>
      </c>
      <c r="K7" s="228" t="n">
        <v>2</v>
      </c>
      <c r="L7" s="228" t="n">
        <v>3</v>
      </c>
      <c r="M7" s="229" t="s">
        <v>819</v>
      </c>
      <c r="N7" s="228" t="n">
        <v>4</v>
      </c>
      <c r="O7" s="228" t="n">
        <v>5</v>
      </c>
      <c r="P7" s="230" t="n">
        <v>6</v>
      </c>
      <c r="Q7" s="231" t="s">
        <v>744</v>
      </c>
      <c r="R7" s="327" t="s">
        <v>18</v>
      </c>
      <c r="S7" s="226" t="s">
        <v>19</v>
      </c>
    </row>
    <row r="8" s="293" customFormat="true" ht="19.95" hidden="false" customHeight="true" outlineLevel="0" collapsed="false">
      <c r="A8" s="44" t="n">
        <v>1</v>
      </c>
      <c r="B8" s="294"/>
      <c r="C8" s="284" t="s">
        <v>520</v>
      </c>
      <c r="D8" s="285" t="s">
        <v>1059</v>
      </c>
      <c r="E8" s="286" t="s">
        <v>1060</v>
      </c>
      <c r="F8" s="287" t="s">
        <v>37</v>
      </c>
      <c r="G8" s="287" t="s">
        <v>38</v>
      </c>
      <c r="H8" s="288" t="s">
        <v>281</v>
      </c>
      <c r="I8" s="328" t="n">
        <v>18</v>
      </c>
      <c r="J8" s="329" t="n">
        <v>28.24</v>
      </c>
      <c r="K8" s="329" t="n">
        <v>34.32</v>
      </c>
      <c r="L8" s="329" t="n">
        <v>38.25</v>
      </c>
      <c r="M8" s="330" t="n">
        <v>4</v>
      </c>
      <c r="N8" s="329" t="n">
        <v>41.9</v>
      </c>
      <c r="O8" s="329" t="n">
        <v>39.22</v>
      </c>
      <c r="P8" s="329" t="n">
        <v>45.35</v>
      </c>
      <c r="Q8" s="331" t="n">
        <f aca="false">MAX(J8:L8,N8:P8)</f>
        <v>45.35</v>
      </c>
      <c r="R8" s="332" t="str">
        <f aca="false">IF(ISBLANK(Q8),"",IF(Q8&lt;27,"",IF(Q8&gt;=59,"TSM",IF(Q8&gt;=54,"SM",IF(Q8&gt;=48,"KSM",IF(Q8&gt;=41,"I A",IF(Q8&gt;=33,"II A",IF(Q8&gt;=27,"III A"))))))))</f>
        <v>I A</v>
      </c>
      <c r="S8" s="287" t="s">
        <v>1061</v>
      </c>
      <c r="T8" s="292"/>
    </row>
    <row r="9" s="293" customFormat="true" ht="19.95" hidden="false" customHeight="true" outlineLevel="0" collapsed="false">
      <c r="A9" s="44" t="n">
        <v>2</v>
      </c>
      <c r="B9" s="294"/>
      <c r="C9" s="284" t="s">
        <v>981</v>
      </c>
      <c r="D9" s="285" t="s">
        <v>1062</v>
      </c>
      <c r="E9" s="286" t="s">
        <v>1063</v>
      </c>
      <c r="F9" s="287" t="s">
        <v>37</v>
      </c>
      <c r="G9" s="287" t="s">
        <v>38</v>
      </c>
      <c r="H9" s="288" t="s">
        <v>39</v>
      </c>
      <c r="I9" s="328" t="n">
        <v>14</v>
      </c>
      <c r="J9" s="329" t="n">
        <v>39.84</v>
      </c>
      <c r="K9" s="329" t="n">
        <v>43.04</v>
      </c>
      <c r="L9" s="329" t="s">
        <v>823</v>
      </c>
      <c r="M9" s="330" t="n">
        <v>6</v>
      </c>
      <c r="N9" s="329" t="n">
        <v>42.87</v>
      </c>
      <c r="O9" s="329" t="s">
        <v>823</v>
      </c>
      <c r="P9" s="329" t="n">
        <v>40.45</v>
      </c>
      <c r="Q9" s="331" t="n">
        <f aca="false">MAX(J9:L9,N9:P9)</f>
        <v>43.04</v>
      </c>
      <c r="R9" s="332" t="str">
        <f aca="false">IF(ISBLANK(Q9),"",IF(Q9&lt;27,"",IF(Q9&gt;=59,"TSM",IF(Q9&gt;=54,"SM",IF(Q9&gt;=48,"KSM",IF(Q9&gt;=41,"I A",IF(Q9&gt;=33,"II A",IF(Q9&gt;=27,"III A"))))))))</f>
        <v>I A</v>
      </c>
      <c r="S9" s="287" t="s">
        <v>990</v>
      </c>
      <c r="T9" s="292"/>
    </row>
    <row r="10" s="293" customFormat="true" ht="19.95" hidden="false" customHeight="true" outlineLevel="0" collapsed="false">
      <c r="A10" s="44" t="n">
        <v>3</v>
      </c>
      <c r="B10" s="294"/>
      <c r="C10" s="284" t="s">
        <v>1064</v>
      </c>
      <c r="D10" s="285" t="s">
        <v>1065</v>
      </c>
      <c r="E10" s="286" t="s">
        <v>1066</v>
      </c>
      <c r="F10" s="287" t="s">
        <v>1067</v>
      </c>
      <c r="G10" s="287" t="s">
        <v>360</v>
      </c>
      <c r="H10" s="288" t="s">
        <v>308</v>
      </c>
      <c r="I10" s="328" t="n">
        <v>11</v>
      </c>
      <c r="J10" s="329" t="n">
        <v>37.7</v>
      </c>
      <c r="K10" s="329" t="n">
        <v>40.01</v>
      </c>
      <c r="L10" s="329" t="n">
        <v>37.17</v>
      </c>
      <c r="M10" s="330" t="n">
        <v>5</v>
      </c>
      <c r="N10" s="329" t="s">
        <v>823</v>
      </c>
      <c r="O10" s="329" t="s">
        <v>823</v>
      </c>
      <c r="P10" s="329" t="s">
        <v>823</v>
      </c>
      <c r="Q10" s="331" t="n">
        <f aca="false">MAX(J10:L10,N10:P10)</f>
        <v>40.01</v>
      </c>
      <c r="R10" s="332" t="str">
        <f aca="false">IF(ISBLANK(Q10),"",IF(Q10&lt;27,"",IF(Q10&gt;=59,"TSM",IF(Q10&gt;=54,"SM",IF(Q10&gt;=48,"KSM",IF(Q10&gt;=41,"I A",IF(Q10&gt;=33,"II A",IF(Q10&gt;=27,"III A"))))))))</f>
        <v>II A</v>
      </c>
      <c r="S10" s="287" t="s">
        <v>1068</v>
      </c>
      <c r="T10" s="292"/>
    </row>
    <row r="11" s="293" customFormat="true" ht="19.95" hidden="false" customHeight="true" outlineLevel="0" collapsed="false">
      <c r="A11" s="44" t="n">
        <v>4</v>
      </c>
      <c r="B11" s="294"/>
      <c r="C11" s="284" t="s">
        <v>941</v>
      </c>
      <c r="D11" s="285" t="s">
        <v>942</v>
      </c>
      <c r="E11" s="286" t="s">
        <v>943</v>
      </c>
      <c r="F11" s="287" t="s">
        <v>944</v>
      </c>
      <c r="G11" s="287" t="s">
        <v>360</v>
      </c>
      <c r="H11" s="288"/>
      <c r="I11" s="328" t="n">
        <v>9</v>
      </c>
      <c r="J11" s="329" t="n">
        <v>34</v>
      </c>
      <c r="K11" s="329" t="n">
        <v>37.04</v>
      </c>
      <c r="L11" s="329" t="n">
        <v>36.37</v>
      </c>
      <c r="M11" s="330" t="n">
        <v>3</v>
      </c>
      <c r="N11" s="329" t="n">
        <v>35.52</v>
      </c>
      <c r="O11" s="329" t="n">
        <v>34.02</v>
      </c>
      <c r="P11" s="329" t="n">
        <v>39.62</v>
      </c>
      <c r="Q11" s="331" t="n">
        <f aca="false">MAX(J11:L11,N11:P11)</f>
        <v>39.62</v>
      </c>
      <c r="R11" s="332" t="str">
        <f aca="false">IF(ISBLANK(Q11),"",IF(Q11&lt;27,"",IF(Q11&gt;=59,"TSM",IF(Q11&gt;=54,"SM",IF(Q11&gt;=48,"KSM",IF(Q11&gt;=41,"I A",IF(Q11&gt;=33,"II A",IF(Q11&gt;=27,"III A"))))))))</f>
        <v>II A</v>
      </c>
      <c r="S11" s="287" t="s">
        <v>945</v>
      </c>
      <c r="T11" s="292"/>
    </row>
    <row r="12" s="293" customFormat="true" ht="19.95" hidden="false" customHeight="true" outlineLevel="0" collapsed="false">
      <c r="A12" s="44" t="n">
        <v>5</v>
      </c>
      <c r="B12" s="294"/>
      <c r="C12" s="284" t="s">
        <v>1069</v>
      </c>
      <c r="D12" s="285" t="s">
        <v>1070</v>
      </c>
      <c r="E12" s="286" t="s">
        <v>1039</v>
      </c>
      <c r="F12" s="287" t="s">
        <v>647</v>
      </c>
      <c r="G12" s="287" t="s">
        <v>648</v>
      </c>
      <c r="H12" s="288"/>
      <c r="I12" s="328" t="n">
        <v>8</v>
      </c>
      <c r="J12" s="329" t="n">
        <v>31.52</v>
      </c>
      <c r="K12" s="329" t="s">
        <v>823</v>
      </c>
      <c r="L12" s="329" t="s">
        <v>823</v>
      </c>
      <c r="M12" s="330" t="n">
        <v>2</v>
      </c>
      <c r="N12" s="329" t="n">
        <v>33.13</v>
      </c>
      <c r="O12" s="329" t="n">
        <v>33.34</v>
      </c>
      <c r="P12" s="329" t="s">
        <v>823</v>
      </c>
      <c r="Q12" s="331" t="n">
        <f aca="false">MAX(J12:L12,N12:P12)</f>
        <v>33.34</v>
      </c>
      <c r="R12" s="332" t="str">
        <f aca="false">IF(ISBLANK(Q12),"",IF(Q12&lt;27,"",IF(Q12&gt;=59,"TSM",IF(Q12&gt;=54,"SM",IF(Q12&gt;=48,"KSM",IF(Q12&gt;=41,"I A",IF(Q12&gt;=33,"II A",IF(Q12&gt;=27,"III A"))))))))</f>
        <v>II A</v>
      </c>
      <c r="S12" s="287" t="s">
        <v>1071</v>
      </c>
      <c r="T12" s="292"/>
    </row>
    <row r="13" s="293" customFormat="true" ht="19.95" hidden="false" customHeight="true" outlineLevel="0" collapsed="false">
      <c r="A13" s="44" t="n">
        <v>6</v>
      </c>
      <c r="B13" s="294"/>
      <c r="C13" s="284" t="s">
        <v>100</v>
      </c>
      <c r="D13" s="285" t="s">
        <v>1072</v>
      </c>
      <c r="E13" s="286" t="s">
        <v>1073</v>
      </c>
      <c r="F13" s="287" t="s">
        <v>152</v>
      </c>
      <c r="G13" s="287" t="s">
        <v>38</v>
      </c>
      <c r="H13" s="288"/>
      <c r="I13" s="328" t="n">
        <v>7</v>
      </c>
      <c r="J13" s="329" t="n">
        <v>29.56</v>
      </c>
      <c r="K13" s="329" t="s">
        <v>823</v>
      </c>
      <c r="L13" s="329" t="n">
        <v>29.59</v>
      </c>
      <c r="M13" s="330" t="n">
        <v>1</v>
      </c>
      <c r="N13" s="329" t="n">
        <v>28.4</v>
      </c>
      <c r="O13" s="329" t="n">
        <v>30.02</v>
      </c>
      <c r="P13" s="329" t="n">
        <v>31.22</v>
      </c>
      <c r="Q13" s="331" t="n">
        <f aca="false">MAX(J13:L13,N13:P13)</f>
        <v>31.22</v>
      </c>
      <c r="R13" s="332" t="str">
        <f aca="false">IF(ISBLANK(Q13),"",IF(Q13&lt;27,"",IF(Q13&gt;=59,"TSM",IF(Q13&gt;=54,"SM",IF(Q13&gt;=48,"KSM",IF(Q13&gt;=41,"I A",IF(Q13&gt;=33,"II A",IF(Q13&gt;=27,"III A"))))))))</f>
        <v>III A</v>
      </c>
      <c r="S13" s="287" t="s">
        <v>990</v>
      </c>
      <c r="T13" s="292"/>
    </row>
  </sheetData>
  <mergeCells count="1">
    <mergeCell ref="J6:P6"/>
  </mergeCells>
  <printOptions headings="false" gridLines="false" gridLinesSet="true" horizontalCentered="true" verticalCentered="false"/>
  <pageMargins left="0.39375" right="0.39375" top="0.551388888888889" bottom="0.0395833333333333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AG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S11" activeCellId="0" sqref="S11"/>
    </sheetView>
  </sheetViews>
  <sheetFormatPr defaultRowHeight="13.2" zeroHeight="false" outlineLevelRow="0" outlineLevelCol="0"/>
  <cols>
    <col collapsed="false" customWidth="true" hidden="false" outlineLevel="0" max="1" min="1" style="137" width="3.99"/>
    <col collapsed="false" customWidth="true" hidden="true" outlineLevel="0" max="2" min="2" style="137" width="4.33"/>
    <col collapsed="false" customWidth="true" hidden="false" outlineLevel="0" max="3" min="3" style="207" width="10.66"/>
    <col collapsed="false" customWidth="true" hidden="false" outlineLevel="0" max="4" min="4" style="207" width="12.33"/>
    <col collapsed="false" customWidth="true" hidden="false" outlineLevel="0" max="5" min="5" style="207" width="9.89"/>
    <col collapsed="false" customWidth="true" hidden="false" outlineLevel="0" max="6" min="6" style="207" width="10.99"/>
    <col collapsed="false" customWidth="true" hidden="false" outlineLevel="0" max="7" min="7" style="207" width="11.33"/>
    <col collapsed="false" customWidth="false" hidden="false" outlineLevel="0" max="8" min="8" style="207" width="11.45"/>
    <col collapsed="false" customWidth="true" hidden="false" outlineLevel="0" max="9" min="9" style="208" width="5.1"/>
    <col collapsed="false" customWidth="true" hidden="false" outlineLevel="0" max="12" min="10" style="209" width="5.01"/>
    <col collapsed="false" customWidth="true" hidden="false" outlineLevel="0" max="13" min="13" style="209" width="3.11"/>
    <col collapsed="false" customWidth="true" hidden="false" outlineLevel="0" max="15" min="14" style="209" width="4.89"/>
    <col collapsed="false" customWidth="true" hidden="false" outlineLevel="0" max="16" min="16" style="209" width="5.01"/>
    <col collapsed="false" customWidth="true" hidden="false" outlineLevel="0" max="17" min="17" style="209" width="6.01"/>
    <col collapsed="false" customWidth="true" hidden="false" outlineLevel="0" max="18" min="18" style="208" width="4.66"/>
    <col collapsed="false" customWidth="true" hidden="false" outlineLevel="0" max="19" min="19" style="207" width="17.67"/>
    <col collapsed="false" customWidth="true" hidden="false" outlineLevel="0" max="20" min="20" style="207" width="3.66"/>
    <col collapsed="false" customWidth="true" hidden="false" outlineLevel="0" max="1025" min="21" style="207" width="9.11"/>
  </cols>
  <sheetData>
    <row r="1" s="207" customFormat="true" ht="21" hidden="false" customHeight="false" outlineLevel="0" collapsed="false">
      <c r="A1" s="8" t="s">
        <v>0</v>
      </c>
      <c r="B1" s="8"/>
      <c r="C1" s="211"/>
      <c r="E1" s="211"/>
      <c r="F1" s="211"/>
      <c r="G1" s="211"/>
      <c r="H1" s="211"/>
      <c r="K1" s="212"/>
      <c r="S1" s="11"/>
    </row>
    <row r="2" s="207" customFormat="true" ht="14.25" hidden="false" customHeight="true" outlineLevel="0" collapsed="false">
      <c r="A2" s="135"/>
      <c r="B2" s="135"/>
      <c r="C2" s="211"/>
      <c r="E2" s="211"/>
      <c r="F2" s="211"/>
      <c r="G2" s="211"/>
      <c r="H2" s="211"/>
      <c r="K2" s="212"/>
      <c r="S2" s="21" t="s">
        <v>1</v>
      </c>
    </row>
    <row r="3" s="207" customFormat="true" ht="6.75" hidden="false" customHeight="true" outlineLevel="0" collapsed="false">
      <c r="A3" s="137"/>
      <c r="B3" s="137"/>
      <c r="C3" s="214"/>
      <c r="E3" s="211"/>
      <c r="F3" s="211"/>
      <c r="G3" s="211"/>
      <c r="H3" s="211"/>
      <c r="S3" s="24"/>
    </row>
    <row r="4" s="216" customFormat="true" ht="18.75" hidden="false" customHeight="true" outlineLevel="0" collapsed="false">
      <c r="A4" s="138"/>
      <c r="B4" s="138"/>
      <c r="C4" s="215" t="s">
        <v>1074</v>
      </c>
      <c r="D4" s="215"/>
      <c r="I4" s="209"/>
      <c r="J4" s="217"/>
      <c r="K4" s="209"/>
      <c r="L4" s="209"/>
      <c r="M4" s="209"/>
      <c r="N4" s="209"/>
      <c r="O4" s="209"/>
      <c r="P4" s="209"/>
      <c r="Q4" s="209"/>
      <c r="R4" s="209"/>
      <c r="S4" s="24" t="s">
        <v>2</v>
      </c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</row>
    <row r="5" s="216" customFormat="true" ht="6" hidden="false" customHeight="true" outlineLevel="0" collapsed="false">
      <c r="A5" s="138"/>
      <c r="B5" s="138"/>
      <c r="C5" s="215"/>
      <c r="D5" s="215"/>
      <c r="I5" s="209"/>
      <c r="J5" s="217"/>
      <c r="K5" s="209"/>
      <c r="L5" s="209"/>
      <c r="M5" s="209"/>
      <c r="N5" s="209"/>
      <c r="O5" s="209"/>
      <c r="P5" s="209"/>
      <c r="Q5" s="209"/>
      <c r="R5" s="209"/>
      <c r="S5" s="24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</row>
    <row r="6" s="218" customFormat="true" ht="13.8" hidden="false" customHeight="false" outlineLevel="0" collapsed="false">
      <c r="A6" s="137"/>
      <c r="B6" s="137"/>
      <c r="E6" s="216"/>
      <c r="I6" s="219"/>
      <c r="J6" s="220" t="s">
        <v>818</v>
      </c>
      <c r="K6" s="220"/>
      <c r="L6" s="220"/>
      <c r="M6" s="220"/>
      <c r="N6" s="220"/>
      <c r="O6" s="220"/>
      <c r="P6" s="220"/>
      <c r="Q6" s="219"/>
      <c r="R6" s="219"/>
    </row>
    <row r="7" s="218" customFormat="true" ht="15.75" hidden="false" customHeight="true" outlineLevel="0" collapsed="false">
      <c r="A7" s="221" t="s">
        <v>142</v>
      </c>
      <c r="B7" s="221" t="s">
        <v>6</v>
      </c>
      <c r="C7" s="223" t="s">
        <v>7</v>
      </c>
      <c r="D7" s="224" t="s">
        <v>8</v>
      </c>
      <c r="E7" s="225" t="s">
        <v>9</v>
      </c>
      <c r="F7" s="226" t="s">
        <v>10</v>
      </c>
      <c r="G7" s="183" t="s">
        <v>144</v>
      </c>
      <c r="H7" s="226" t="s">
        <v>12</v>
      </c>
      <c r="I7" s="226" t="s">
        <v>13</v>
      </c>
      <c r="J7" s="227" t="n">
        <v>1</v>
      </c>
      <c r="K7" s="228" t="n">
        <v>2</v>
      </c>
      <c r="L7" s="228" t="n">
        <v>3</v>
      </c>
      <c r="M7" s="229" t="s">
        <v>819</v>
      </c>
      <c r="N7" s="228" t="n">
        <v>4</v>
      </c>
      <c r="O7" s="228" t="n">
        <v>5</v>
      </c>
      <c r="P7" s="230" t="n">
        <v>6</v>
      </c>
      <c r="Q7" s="231" t="s">
        <v>744</v>
      </c>
      <c r="R7" s="183" t="s">
        <v>18</v>
      </c>
      <c r="S7" s="226" t="s">
        <v>19</v>
      </c>
    </row>
    <row r="8" s="293" customFormat="true" ht="20.1" hidden="false" customHeight="true" outlineLevel="0" collapsed="false">
      <c r="A8" s="44" t="n">
        <v>1</v>
      </c>
      <c r="B8" s="44"/>
      <c r="C8" s="284" t="s">
        <v>627</v>
      </c>
      <c r="D8" s="285" t="s">
        <v>1075</v>
      </c>
      <c r="E8" s="286" t="s">
        <v>1076</v>
      </c>
      <c r="F8" s="287" t="s">
        <v>944</v>
      </c>
      <c r="G8" s="287" t="s">
        <v>360</v>
      </c>
      <c r="H8" s="288"/>
      <c r="I8" s="333" t="n">
        <v>18</v>
      </c>
      <c r="J8" s="334" t="n">
        <v>63.16</v>
      </c>
      <c r="K8" s="334" t="n">
        <v>62.46</v>
      </c>
      <c r="L8" s="334" t="s">
        <v>792</v>
      </c>
      <c r="M8" s="335" t="s">
        <v>214</v>
      </c>
      <c r="N8" s="334" t="n">
        <v>61.77</v>
      </c>
      <c r="O8" s="334" t="s">
        <v>792</v>
      </c>
      <c r="P8" s="334" t="s">
        <v>792</v>
      </c>
      <c r="Q8" s="336" t="n">
        <v>63.16</v>
      </c>
      <c r="R8" s="337" t="s">
        <v>403</v>
      </c>
      <c r="S8" s="287" t="s">
        <v>945</v>
      </c>
      <c r="T8" s="292"/>
    </row>
    <row r="9" s="293" customFormat="true" ht="20.1" hidden="false" customHeight="true" outlineLevel="0" collapsed="false">
      <c r="A9" s="44" t="n">
        <v>2</v>
      </c>
      <c r="B9" s="44"/>
      <c r="C9" s="284" t="s">
        <v>576</v>
      </c>
      <c r="D9" s="285" t="s">
        <v>1077</v>
      </c>
      <c r="E9" s="286" t="s">
        <v>1078</v>
      </c>
      <c r="F9" s="287" t="s">
        <v>1079</v>
      </c>
      <c r="G9" s="287" t="s">
        <v>360</v>
      </c>
      <c r="H9" s="288"/>
      <c r="I9" s="333" t="n">
        <v>14</v>
      </c>
      <c r="J9" s="334" t="n">
        <v>44.18</v>
      </c>
      <c r="K9" s="334" t="n">
        <v>45.29</v>
      </c>
      <c r="L9" s="334" t="n">
        <v>47.46</v>
      </c>
      <c r="M9" s="335" t="s">
        <v>200</v>
      </c>
      <c r="N9" s="334" t="n">
        <v>47.53</v>
      </c>
      <c r="O9" s="334" t="n">
        <v>45.04</v>
      </c>
      <c r="P9" s="334" t="n">
        <v>47.83</v>
      </c>
      <c r="Q9" s="336" t="n">
        <v>47.83</v>
      </c>
      <c r="R9" s="337" t="s">
        <v>1080</v>
      </c>
      <c r="S9" s="287" t="s">
        <v>1081</v>
      </c>
      <c r="T9" s="292"/>
    </row>
    <row r="10" s="293" customFormat="true" ht="20.1" hidden="false" customHeight="true" outlineLevel="0" collapsed="false">
      <c r="A10" s="44" t="n">
        <v>3</v>
      </c>
      <c r="B10" s="44"/>
      <c r="C10" s="284" t="s">
        <v>183</v>
      </c>
      <c r="D10" s="285" t="s">
        <v>1082</v>
      </c>
      <c r="E10" s="286" t="s">
        <v>1083</v>
      </c>
      <c r="F10" s="287" t="s">
        <v>106</v>
      </c>
      <c r="G10" s="287" t="s">
        <v>107</v>
      </c>
      <c r="H10" s="288" t="s">
        <v>308</v>
      </c>
      <c r="I10" s="333" t="n">
        <v>11</v>
      </c>
      <c r="J10" s="334" t="n">
        <v>47.83</v>
      </c>
      <c r="K10" s="334" t="n">
        <v>46.24</v>
      </c>
      <c r="L10" s="334" t="n">
        <v>44.41</v>
      </c>
      <c r="M10" s="335" t="s">
        <v>206</v>
      </c>
      <c r="N10" s="334" t="n">
        <v>46.9</v>
      </c>
      <c r="O10" s="334" t="n">
        <v>46.88</v>
      </c>
      <c r="P10" s="334" t="n">
        <v>44.9</v>
      </c>
      <c r="Q10" s="336" t="n">
        <v>47.83</v>
      </c>
      <c r="R10" s="337" t="s">
        <v>1080</v>
      </c>
      <c r="S10" s="287" t="s">
        <v>309</v>
      </c>
      <c r="T10" s="292"/>
    </row>
    <row r="11" s="293" customFormat="true" ht="20.1" hidden="false" customHeight="true" outlineLevel="0" collapsed="false">
      <c r="A11" s="44" t="n">
        <v>4</v>
      </c>
      <c r="B11" s="44"/>
      <c r="C11" s="284" t="s">
        <v>860</v>
      </c>
      <c r="D11" s="285" t="s">
        <v>1084</v>
      </c>
      <c r="E11" s="286" t="s">
        <v>1085</v>
      </c>
      <c r="F11" s="287" t="s">
        <v>152</v>
      </c>
      <c r="G11" s="287" t="s">
        <v>38</v>
      </c>
      <c r="H11" s="288"/>
      <c r="I11" s="333" t="n">
        <v>9</v>
      </c>
      <c r="J11" s="334" t="n">
        <v>40.16</v>
      </c>
      <c r="K11" s="334" t="n">
        <v>45.49</v>
      </c>
      <c r="L11" s="334" t="n">
        <v>45.35</v>
      </c>
      <c r="M11" s="335" t="s">
        <v>194</v>
      </c>
      <c r="N11" s="334" t="s">
        <v>823</v>
      </c>
      <c r="O11" s="334" t="s">
        <v>823</v>
      </c>
      <c r="P11" s="334" t="s">
        <v>823</v>
      </c>
      <c r="Q11" s="336" t="n">
        <v>45.49</v>
      </c>
      <c r="R11" s="337" t="s">
        <v>1080</v>
      </c>
      <c r="S11" s="287" t="s">
        <v>949</v>
      </c>
      <c r="T11" s="292"/>
    </row>
    <row r="12" s="293" customFormat="true" ht="20.1" hidden="false" customHeight="true" outlineLevel="0" collapsed="false">
      <c r="A12" s="44" t="n">
        <v>5</v>
      </c>
      <c r="B12" s="44"/>
      <c r="C12" s="284" t="s">
        <v>699</v>
      </c>
      <c r="D12" s="285" t="s">
        <v>1086</v>
      </c>
      <c r="E12" s="286" t="s">
        <v>1087</v>
      </c>
      <c r="F12" s="287" t="s">
        <v>65</v>
      </c>
      <c r="G12" s="287" t="s">
        <v>66</v>
      </c>
      <c r="H12" s="288" t="s">
        <v>67</v>
      </c>
      <c r="I12" s="333" t="n">
        <v>8</v>
      </c>
      <c r="J12" s="334" t="n">
        <v>44.69</v>
      </c>
      <c r="K12" s="334" t="n">
        <v>45.27</v>
      </c>
      <c r="L12" s="334" t="s">
        <v>823</v>
      </c>
      <c r="M12" s="335" t="s">
        <v>187</v>
      </c>
      <c r="N12" s="334" t="n">
        <v>44.76</v>
      </c>
      <c r="O12" s="334" t="n">
        <v>41.13</v>
      </c>
      <c r="P12" s="334" t="s">
        <v>823</v>
      </c>
      <c r="Q12" s="336" t="n">
        <v>45.27</v>
      </c>
      <c r="R12" s="337" t="s">
        <v>1080</v>
      </c>
      <c r="S12" s="287" t="s">
        <v>1009</v>
      </c>
      <c r="T12" s="292"/>
    </row>
    <row r="13" s="293" customFormat="true" ht="20.1" hidden="false" customHeight="true" outlineLevel="0" collapsed="false">
      <c r="A13" s="44" t="n">
        <v>6</v>
      </c>
      <c r="B13" s="44"/>
      <c r="C13" s="284" t="s">
        <v>370</v>
      </c>
      <c r="D13" s="285" t="s">
        <v>1088</v>
      </c>
      <c r="E13" s="286" t="s">
        <v>1089</v>
      </c>
      <c r="F13" s="287" t="s">
        <v>647</v>
      </c>
      <c r="G13" s="287" t="s">
        <v>648</v>
      </c>
      <c r="H13" s="288"/>
      <c r="I13" s="333" t="n">
        <v>7</v>
      </c>
      <c r="J13" s="334" t="n">
        <v>39.93</v>
      </c>
      <c r="K13" s="334" t="n">
        <v>44.28</v>
      </c>
      <c r="L13" s="334" t="s">
        <v>823</v>
      </c>
      <c r="M13" s="335" t="s">
        <v>145</v>
      </c>
      <c r="N13" s="334" t="s">
        <v>823</v>
      </c>
      <c r="O13" s="334" t="n">
        <v>39.77</v>
      </c>
      <c r="P13" s="334" t="n">
        <v>44.73</v>
      </c>
      <c r="Q13" s="336" t="n">
        <v>44.73</v>
      </c>
      <c r="R13" s="337"/>
      <c r="S13" s="287" t="s">
        <v>1012</v>
      </c>
      <c r="T13" s="292"/>
    </row>
    <row r="14" s="293" customFormat="true" ht="20.1" hidden="false" customHeight="true" outlineLevel="0" collapsed="false">
      <c r="A14" s="44" t="n">
        <v>7</v>
      </c>
      <c r="B14" s="44"/>
      <c r="C14" s="284" t="s">
        <v>808</v>
      </c>
      <c r="D14" s="285" t="s">
        <v>809</v>
      </c>
      <c r="E14" s="286" t="s">
        <v>810</v>
      </c>
      <c r="F14" s="287" t="s">
        <v>88</v>
      </c>
      <c r="G14" s="287" t="s">
        <v>89</v>
      </c>
      <c r="H14" s="288"/>
      <c r="I14" s="333" t="n">
        <v>6</v>
      </c>
      <c r="J14" s="334" t="n">
        <v>30.81</v>
      </c>
      <c r="K14" s="334" t="n">
        <v>33.98</v>
      </c>
      <c r="L14" s="334" t="n">
        <v>30.06</v>
      </c>
      <c r="M14" s="335" t="s">
        <v>1090</v>
      </c>
      <c r="N14" s="334" t="n">
        <v>27.54</v>
      </c>
      <c r="O14" s="334" t="n">
        <v>29.88</v>
      </c>
      <c r="P14" s="334" t="n">
        <v>27.99</v>
      </c>
      <c r="Q14" s="336" t="n">
        <v>33.98</v>
      </c>
      <c r="R14" s="337"/>
      <c r="S14" s="287" t="s">
        <v>115</v>
      </c>
      <c r="T14" s="292"/>
    </row>
    <row r="15" s="293" customFormat="true" ht="20.1" hidden="false" customHeight="true" outlineLevel="0" collapsed="false">
      <c r="A15" s="44" t="s">
        <v>272</v>
      </c>
      <c r="B15" s="44"/>
      <c r="C15" s="284" t="s">
        <v>699</v>
      </c>
      <c r="D15" s="285" t="s">
        <v>700</v>
      </c>
      <c r="E15" s="286" t="s">
        <v>57</v>
      </c>
      <c r="F15" s="287" t="s">
        <v>271</v>
      </c>
      <c r="G15" s="287" t="s">
        <v>38</v>
      </c>
      <c r="H15" s="288"/>
      <c r="I15" s="333" t="s">
        <v>272</v>
      </c>
      <c r="J15" s="334" t="n">
        <v>38.91</v>
      </c>
      <c r="K15" s="334" t="n">
        <v>37.82</v>
      </c>
      <c r="L15" s="334" t="n">
        <v>38.72</v>
      </c>
      <c r="M15" s="335"/>
      <c r="N15" s="334"/>
      <c r="O15" s="334"/>
      <c r="P15" s="334"/>
      <c r="Q15" s="336" t="n">
        <v>39.31</v>
      </c>
      <c r="R15" s="337"/>
      <c r="S15" s="287" t="s">
        <v>83</v>
      </c>
      <c r="T15" s="292"/>
    </row>
  </sheetData>
  <mergeCells count="1">
    <mergeCell ref="J6:P6"/>
  </mergeCells>
  <printOptions headings="false" gridLines="false" gridLinesSet="true" horizontalCentered="true" verticalCentered="false"/>
  <pageMargins left="0.39375" right="0.39375" top="0.551388888888889" bottom="0.0395833333333333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N61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P48" activeCellId="0" sqref="P48"/>
    </sheetView>
  </sheetViews>
  <sheetFormatPr defaultRowHeight="13.2" zeroHeight="false" outlineLevelRow="0" outlineLevelCol="0"/>
  <cols>
    <col collapsed="false" customWidth="true" hidden="false" outlineLevel="0" max="1" min="1" style="338" width="5.01"/>
    <col collapsed="false" customWidth="true" hidden="false" outlineLevel="0" max="2" min="2" style="338" width="5.55"/>
    <col collapsed="false" customWidth="true" hidden="false" outlineLevel="0" max="3" min="3" style="338" width="10.33"/>
    <col collapsed="false" customWidth="true" hidden="false" outlineLevel="0" max="4" min="4" style="338" width="14.11"/>
    <col collapsed="false" customWidth="true" hidden="false" outlineLevel="0" max="5" min="5" style="338" width="9.89"/>
    <col collapsed="false" customWidth="true" hidden="false" outlineLevel="0" max="6" min="6" style="338" width="14.34"/>
    <col collapsed="false" customWidth="true" hidden="false" outlineLevel="0" max="7" min="7" style="338" width="14.01"/>
    <col collapsed="false" customWidth="true" hidden="false" outlineLevel="0" max="8" min="8" style="338" width="13.1"/>
    <col collapsed="false" customWidth="true" hidden="false" outlineLevel="0" max="9" min="9" style="338" width="7"/>
    <col collapsed="false" customWidth="true" hidden="false" outlineLevel="0" max="10" min="10" style="338" width="8.33"/>
    <col collapsed="false" customWidth="true" hidden="false" outlineLevel="0" max="11" min="11" style="338" width="5.66"/>
    <col collapsed="false" customWidth="true" hidden="false" outlineLevel="0" max="12" min="12" style="338" width="29.89"/>
    <col collapsed="false" customWidth="true" hidden="false" outlineLevel="0" max="13" min="13" style="338" width="9.11"/>
    <col collapsed="false" customWidth="true" hidden="false" outlineLevel="0" max="1025" min="14" style="338" width="8.89"/>
  </cols>
  <sheetData>
    <row r="1" s="11" customFormat="true" ht="18.75" hidden="false" customHeight="true" outlineLevel="0" collapsed="false">
      <c r="A1" s="339" t="s">
        <v>0</v>
      </c>
      <c r="B1" s="340"/>
      <c r="C1" s="10"/>
      <c r="E1" s="12"/>
      <c r="I1" s="5"/>
      <c r="J1" s="13"/>
      <c r="K1" s="13"/>
      <c r="N1" s="119"/>
    </row>
    <row r="2" s="17" customFormat="true" ht="14.25" hidden="false" customHeight="true" outlineLevel="0" collapsed="false">
      <c r="A2" s="14"/>
      <c r="B2" s="340"/>
      <c r="C2" s="16"/>
      <c r="E2" s="18"/>
      <c r="I2" s="19"/>
      <c r="J2" s="20"/>
      <c r="K2" s="20"/>
      <c r="L2" s="21" t="s">
        <v>1</v>
      </c>
      <c r="N2" s="133"/>
    </row>
    <row r="3" s="3" customFormat="true" ht="15" hidden="false" customHeight="true" outlineLevel="0" collapsed="false">
      <c r="A3" s="23"/>
      <c r="B3" s="23"/>
      <c r="C3" s="2"/>
      <c r="E3" s="4"/>
      <c r="I3" s="5"/>
      <c r="J3" s="6"/>
      <c r="K3" s="6"/>
      <c r="L3" s="24" t="s">
        <v>2</v>
      </c>
      <c r="N3" s="119"/>
    </row>
    <row r="4" s="3" customFormat="true" ht="15.75" hidden="false" customHeight="true" outlineLevel="0" collapsed="false">
      <c r="A4" s="1"/>
      <c r="B4" s="1"/>
      <c r="C4" s="25" t="s">
        <v>1091</v>
      </c>
      <c r="E4" s="26"/>
      <c r="I4" s="5"/>
      <c r="J4" s="6"/>
      <c r="K4" s="6"/>
      <c r="L4" s="6"/>
      <c r="M4" s="27"/>
      <c r="N4" s="119"/>
    </row>
    <row r="5" s="342" customFormat="true" ht="10.2" hidden="false" customHeight="true" outlineLevel="0" collapsed="false">
      <c r="A5" s="341"/>
      <c r="B5" s="341"/>
      <c r="C5" s="341"/>
    </row>
    <row r="6" s="343" customFormat="true" ht="15.6" hidden="false" customHeight="true" outlineLevel="0" collapsed="false">
      <c r="D6" s="338"/>
      <c r="E6" s="344" t="s">
        <v>1092</v>
      </c>
      <c r="F6" s="344"/>
      <c r="I6" s="345" t="s">
        <v>1093</v>
      </c>
    </row>
    <row r="7" s="354" customFormat="true" ht="30" hidden="false" customHeight="true" outlineLevel="0" collapsed="false">
      <c r="A7" s="346" t="s">
        <v>5</v>
      </c>
      <c r="B7" s="347" t="s">
        <v>1094</v>
      </c>
      <c r="C7" s="348" t="s">
        <v>1095</v>
      </c>
      <c r="D7" s="349" t="s">
        <v>1096</v>
      </c>
      <c r="E7" s="350" t="s">
        <v>9</v>
      </c>
      <c r="F7" s="351" t="s">
        <v>10</v>
      </c>
      <c r="G7" s="351" t="s">
        <v>144</v>
      </c>
      <c r="H7" s="351" t="s">
        <v>12</v>
      </c>
      <c r="I7" s="352" t="s">
        <v>13</v>
      </c>
      <c r="J7" s="352" t="s">
        <v>1097</v>
      </c>
      <c r="K7" s="351" t="s">
        <v>18</v>
      </c>
      <c r="L7" s="353" t="s">
        <v>19</v>
      </c>
    </row>
    <row r="8" customFormat="false" ht="15" hidden="false" customHeight="true" outlineLevel="0" collapsed="false">
      <c r="A8" s="355" t="n">
        <v>1</v>
      </c>
      <c r="B8" s="355" t="n">
        <v>1</v>
      </c>
      <c r="C8" s="356"/>
      <c r="D8" s="357"/>
      <c r="E8" s="358"/>
      <c r="F8" s="359"/>
      <c r="G8" s="359"/>
      <c r="H8" s="359"/>
      <c r="I8" s="360"/>
      <c r="J8" s="360"/>
      <c r="K8" s="361" t="str">
        <f aca="false">IF(ISBLANK(J8),"",IF(J8&gt;58.64,"",IF(J8&lt;=43.9,"TSM",IF(J8&lt;=45.7,"SM",IF(J8&lt;=48.25,"KSM",IF(J8&lt;=51.2,"I A",IF(J8&lt;=54.54,"II A",IF(J8&lt;=58.64,"III A"))))))))</f>
        <v/>
      </c>
      <c r="L8" s="359"/>
    </row>
    <row r="9" customFormat="false" ht="15" hidden="false" customHeight="true" outlineLevel="0" collapsed="false">
      <c r="A9" s="355"/>
      <c r="B9" s="355" t="n">
        <v>2</v>
      </c>
      <c r="C9" s="356"/>
      <c r="D9" s="357"/>
      <c r="E9" s="358"/>
      <c r="F9" s="359"/>
      <c r="G9" s="359"/>
      <c r="H9" s="359"/>
      <c r="I9" s="360"/>
      <c r="J9" s="360"/>
      <c r="K9" s="361" t="str">
        <f aca="false">IF(ISBLANK(J9),"",IF(J9&gt;14.94,"",IF(J9&lt;=11.4,"TSM",IF(J9&lt;=11.84,"SM",IF(J9&lt;=12.4,"KSM",IF(J9&lt;=13.04,"I A",IF(J9&lt;=13.84,"II A",IF(J9&lt;=14.94,"III A"))))))))</f>
        <v/>
      </c>
      <c r="L9" s="359"/>
    </row>
    <row r="10" customFormat="false" ht="15" hidden="false" customHeight="true" outlineLevel="0" collapsed="false">
      <c r="A10" s="355"/>
      <c r="B10" s="355" t="n">
        <v>3</v>
      </c>
      <c r="C10" s="356"/>
      <c r="D10" s="357"/>
      <c r="E10" s="362"/>
      <c r="F10" s="363"/>
      <c r="G10" s="363"/>
      <c r="H10" s="363"/>
      <c r="I10" s="360"/>
      <c r="J10" s="360"/>
      <c r="K10" s="361" t="str">
        <f aca="false">IF(ISBLANK(J10),"",IF(J10&gt;14.94,"",IF(J10&lt;=11.4,"TSM",IF(J10&lt;=11.84,"SM",IF(J10&lt;=12.4,"KSM",IF(J10&lt;=13.04,"I A",IF(J10&lt;=13.84,"II A",IF(J10&lt;=14.94,"III A"))))))))</f>
        <v/>
      </c>
      <c r="L10" s="359"/>
    </row>
    <row r="11" customFormat="false" ht="15" hidden="false" customHeight="true" outlineLevel="0" collapsed="false">
      <c r="A11" s="355"/>
      <c r="B11" s="355" t="n">
        <v>4</v>
      </c>
      <c r="C11" s="356"/>
      <c r="D11" s="357"/>
      <c r="E11" s="362"/>
      <c r="F11" s="363"/>
      <c r="G11" s="363"/>
      <c r="H11" s="363"/>
      <c r="I11" s="360"/>
      <c r="J11" s="360"/>
      <c r="K11" s="361" t="str">
        <f aca="false">IF(ISBLANK(J11),"",IF(J11&gt;14.94,"",IF(J11&lt;=11.4,"TSM",IF(J11&lt;=11.84,"SM",IF(J11&lt;=12.4,"KSM",IF(J11&lt;=13.04,"I A",IF(J11&lt;=13.84,"II A",IF(J11&lt;=14.94,"III A"))))))))</f>
        <v/>
      </c>
      <c r="L11" s="363"/>
    </row>
    <row r="12" customFormat="false" ht="15" hidden="false" customHeight="true" outlineLevel="0" collapsed="false">
      <c r="A12" s="355" t="n">
        <v>2</v>
      </c>
      <c r="B12" s="355" t="n">
        <v>1</v>
      </c>
      <c r="C12" s="364" t="s">
        <v>274</v>
      </c>
      <c r="D12" s="365" t="s">
        <v>839</v>
      </c>
      <c r="E12" s="366" t="s">
        <v>840</v>
      </c>
      <c r="F12" s="367" t="s">
        <v>152</v>
      </c>
      <c r="G12" s="367" t="s">
        <v>38</v>
      </c>
      <c r="H12" s="367"/>
      <c r="I12" s="360"/>
      <c r="J12" s="360" t="n">
        <v>52.14</v>
      </c>
      <c r="K12" s="361" t="str">
        <f aca="false">IF(ISBLANK(J12),"",IF(J12&gt;58.64,"",IF(J12&lt;=43.9,"TSM",IF(J12&lt;=45.7,"SM",IF(J12&lt;=48.25,"KSM",IF(J12&lt;=51.2,"I A",IF(J12&lt;=54.54,"II A",IF(J12&lt;=58.64,"III A"))))))))</f>
        <v>II A</v>
      </c>
      <c r="L12" s="363" t="s">
        <v>417</v>
      </c>
    </row>
    <row r="13" customFormat="false" ht="15" hidden="false" customHeight="true" outlineLevel="0" collapsed="false">
      <c r="A13" s="355"/>
      <c r="B13" s="355" t="n">
        <v>2</v>
      </c>
      <c r="C13" s="364" t="s">
        <v>768</v>
      </c>
      <c r="D13" s="365" t="s">
        <v>769</v>
      </c>
      <c r="E13" s="366" t="s">
        <v>770</v>
      </c>
      <c r="F13" s="367" t="s">
        <v>152</v>
      </c>
      <c r="G13" s="367" t="s">
        <v>38</v>
      </c>
      <c r="H13" s="367"/>
      <c r="I13" s="360"/>
      <c r="J13" s="360"/>
      <c r="K13" s="361" t="str">
        <f aca="false">IF(ISBLANK(J13),"",IF(J13&gt;14.94,"",IF(J13&lt;=11.4,"TSM",IF(J13&lt;=11.84,"SM",IF(J13&lt;=12.4,"KSM",IF(J13&lt;=13.04,"I A",IF(J13&lt;=13.84,"II A",IF(J13&lt;=14.94,"III A"))))))))</f>
        <v/>
      </c>
      <c r="L13" s="363" t="s">
        <v>772</v>
      </c>
    </row>
    <row r="14" customFormat="false" ht="15" hidden="false" customHeight="true" outlineLevel="0" collapsed="false">
      <c r="A14" s="355"/>
      <c r="B14" s="355" t="n">
        <v>3</v>
      </c>
      <c r="C14" s="364" t="s">
        <v>27</v>
      </c>
      <c r="D14" s="365" t="s">
        <v>827</v>
      </c>
      <c r="E14" s="366" t="s">
        <v>828</v>
      </c>
      <c r="F14" s="367" t="s">
        <v>152</v>
      </c>
      <c r="G14" s="367" t="s">
        <v>38</v>
      </c>
      <c r="H14" s="367"/>
      <c r="I14" s="360"/>
      <c r="J14" s="360"/>
      <c r="K14" s="361" t="str">
        <f aca="false">IF(ISBLANK(J14),"",IF(J14&gt;14.94,"",IF(J14&lt;=11.4,"TSM",IF(J14&lt;=11.84,"SM",IF(J14&lt;=12.4,"KSM",IF(J14&lt;=13.04,"I A",IF(J14&lt;=13.84,"II A",IF(J14&lt;=14.94,"III A"))))))))</f>
        <v/>
      </c>
      <c r="L14" s="363" t="s">
        <v>273</v>
      </c>
    </row>
    <row r="15" customFormat="false" ht="15" hidden="false" customHeight="true" outlineLevel="0" collapsed="false">
      <c r="A15" s="355"/>
      <c r="B15" s="355" t="n">
        <v>4</v>
      </c>
      <c r="C15" s="364" t="s">
        <v>765</v>
      </c>
      <c r="D15" s="365" t="s">
        <v>766</v>
      </c>
      <c r="E15" s="366" t="s">
        <v>767</v>
      </c>
      <c r="F15" s="367" t="s">
        <v>152</v>
      </c>
      <c r="G15" s="367" t="s">
        <v>38</v>
      </c>
      <c r="H15" s="367"/>
      <c r="I15" s="360"/>
      <c r="J15" s="360"/>
      <c r="K15" s="361" t="str">
        <f aca="false">IF(ISBLANK(J15),"",IF(J15&gt;14.94,"",IF(J15&lt;=11.4,"TSM",IF(J15&lt;=11.84,"SM",IF(J15&lt;=12.4,"KSM",IF(J15&lt;=13.04,"I A",IF(J15&lt;=13.84,"II A",IF(J15&lt;=14.94,"III A"))))))))</f>
        <v/>
      </c>
      <c r="L15" s="363" t="s">
        <v>273</v>
      </c>
    </row>
    <row r="16" customFormat="false" ht="15" hidden="false" customHeight="true" outlineLevel="0" collapsed="false">
      <c r="A16" s="355" t="n">
        <v>3</v>
      </c>
      <c r="B16" s="355" t="n">
        <v>1</v>
      </c>
      <c r="C16" s="364" t="s">
        <v>284</v>
      </c>
      <c r="D16" s="365" t="s">
        <v>306</v>
      </c>
      <c r="E16" s="366" t="s">
        <v>307</v>
      </c>
      <c r="F16" s="367" t="s">
        <v>106</v>
      </c>
      <c r="G16" s="367" t="s">
        <v>107</v>
      </c>
      <c r="H16" s="367" t="s">
        <v>308</v>
      </c>
      <c r="I16" s="360"/>
      <c r="J16" s="360" t="n">
        <v>50.69</v>
      </c>
      <c r="K16" s="361" t="str">
        <f aca="false">IF(ISBLANK(J16),"",IF(J16&gt;58.64,"",IF(J16&lt;=43.9,"TSM",IF(J16&lt;=45.7,"SM",IF(J16&lt;=48.25,"KSM",IF(J16&lt;=51.2,"I A",IF(J16&lt;=54.54,"II A",IF(J16&lt;=58.64,"III A"))))))))</f>
        <v>I A</v>
      </c>
      <c r="L16" s="363" t="s">
        <v>309</v>
      </c>
    </row>
    <row r="17" customFormat="false" ht="15" hidden="false" customHeight="true" outlineLevel="0" collapsed="false">
      <c r="A17" s="355"/>
      <c r="B17" s="355" t="n">
        <v>2</v>
      </c>
      <c r="C17" s="364" t="s">
        <v>62</v>
      </c>
      <c r="D17" s="365" t="s">
        <v>104</v>
      </c>
      <c r="E17" s="366" t="s">
        <v>105</v>
      </c>
      <c r="F17" s="367" t="s">
        <v>106</v>
      </c>
      <c r="G17" s="367" t="s">
        <v>107</v>
      </c>
      <c r="H17" s="367"/>
      <c r="I17" s="360"/>
      <c r="J17" s="360"/>
      <c r="K17" s="361" t="str">
        <f aca="false">IF(ISBLANK(J17),"",IF(J17&gt;14.94,"",IF(J17&lt;=11.4,"TSM",IF(J17&lt;=11.84,"SM",IF(J17&lt;=12.4,"KSM",IF(J17&lt;=13.04,"I A",IF(J17&lt;=13.84,"II A",IF(J17&lt;=14.94,"III A"))))))))</f>
        <v/>
      </c>
      <c r="L17" s="363" t="s">
        <v>108</v>
      </c>
    </row>
    <row r="18" customFormat="false" ht="15" hidden="false" customHeight="true" outlineLevel="0" collapsed="false">
      <c r="A18" s="355"/>
      <c r="B18" s="355" t="n">
        <v>3</v>
      </c>
      <c r="C18" s="364" t="s">
        <v>411</v>
      </c>
      <c r="D18" s="365" t="s">
        <v>412</v>
      </c>
      <c r="E18" s="366" t="s">
        <v>413</v>
      </c>
      <c r="F18" s="367" t="s">
        <v>106</v>
      </c>
      <c r="G18" s="367" t="s">
        <v>107</v>
      </c>
      <c r="H18" s="367"/>
      <c r="I18" s="360"/>
      <c r="J18" s="360"/>
      <c r="K18" s="361" t="str">
        <f aca="false">IF(ISBLANK(J18),"",IF(J18&gt;14.94,"",IF(J18&lt;=11.4,"TSM",IF(J18&lt;=11.84,"SM",IF(J18&lt;=12.4,"KSM",IF(J18&lt;=13.04,"I A",IF(J18&lt;=13.84,"II A",IF(J18&lt;=14.94,"III A"))))))))</f>
        <v/>
      </c>
      <c r="L18" s="363" t="s">
        <v>108</v>
      </c>
    </row>
    <row r="19" customFormat="false" ht="15" hidden="false" customHeight="true" outlineLevel="0" collapsed="false">
      <c r="A19" s="355"/>
      <c r="B19" s="355" t="n">
        <v>4</v>
      </c>
      <c r="C19" s="364" t="s">
        <v>305</v>
      </c>
      <c r="D19" s="365" t="s">
        <v>306</v>
      </c>
      <c r="E19" s="366" t="s">
        <v>307</v>
      </c>
      <c r="F19" s="367" t="s">
        <v>106</v>
      </c>
      <c r="G19" s="367" t="s">
        <v>107</v>
      </c>
      <c r="H19" s="367" t="s">
        <v>308</v>
      </c>
      <c r="I19" s="360"/>
      <c r="J19" s="360"/>
      <c r="K19" s="361" t="str">
        <f aca="false">IF(ISBLANK(J19),"",IF(J19&gt;14.94,"",IF(J19&lt;=11.4,"TSM",IF(J19&lt;=11.84,"SM",IF(J19&lt;=12.4,"KSM",IF(J19&lt;=13.04,"I A",IF(J19&lt;=13.84,"II A",IF(J19&lt;=14.94,"III A"))))))))</f>
        <v/>
      </c>
      <c r="L19" s="363" t="s">
        <v>309</v>
      </c>
    </row>
    <row r="20" customFormat="false" ht="15" hidden="false" customHeight="true" outlineLevel="0" collapsed="false">
      <c r="A20" s="355" t="n">
        <v>4</v>
      </c>
      <c r="B20" s="355" t="n">
        <v>1</v>
      </c>
      <c r="C20" s="364" t="s">
        <v>49</v>
      </c>
      <c r="D20" s="365" t="s">
        <v>50</v>
      </c>
      <c r="E20" s="366" t="s">
        <v>51</v>
      </c>
      <c r="F20" s="367" t="s">
        <v>52</v>
      </c>
      <c r="G20" s="367" t="s">
        <v>24</v>
      </c>
      <c r="H20" s="367"/>
      <c r="I20" s="360"/>
      <c r="J20" s="360" t="n">
        <v>51.69</v>
      </c>
      <c r="K20" s="361" t="str">
        <f aca="false">IF(ISBLANK(J20),"",IF(J20&gt;58.64,"",IF(J20&lt;=43.9,"TSM",IF(J20&lt;=45.7,"SM",IF(J20&lt;=48.25,"KSM",IF(J20&lt;=51.2,"I A",IF(J20&lt;=54.54,"II A",IF(J20&lt;=58.64,"III A"))))))))</f>
        <v>II A</v>
      </c>
      <c r="L20" s="363" t="s">
        <v>53</v>
      </c>
    </row>
    <row r="21" customFormat="false" ht="15" hidden="false" customHeight="true" outlineLevel="0" collapsed="false">
      <c r="A21" s="355"/>
      <c r="B21" s="355" t="n">
        <v>2</v>
      </c>
      <c r="C21" s="364" t="s">
        <v>75</v>
      </c>
      <c r="D21" s="365" t="s">
        <v>109</v>
      </c>
      <c r="E21" s="366" t="s">
        <v>110</v>
      </c>
      <c r="F21" s="367" t="s">
        <v>52</v>
      </c>
      <c r="G21" s="367" t="s">
        <v>24</v>
      </c>
      <c r="H21" s="367"/>
      <c r="I21" s="360"/>
      <c r="J21" s="360"/>
      <c r="K21" s="361" t="str">
        <f aca="false">IF(ISBLANK(J21),"",IF(J21&gt;14.94,"",IF(J21&lt;=11.4,"TSM",IF(J21&lt;=11.84,"SM",IF(J21&lt;=12.4,"KSM",IF(J21&lt;=13.04,"I A",IF(J21&lt;=13.84,"II A",IF(J21&lt;=14.94,"III A"))))))))</f>
        <v/>
      </c>
      <c r="L21" s="363" t="s">
        <v>53</v>
      </c>
    </row>
    <row r="22" customFormat="false" ht="15" hidden="false" customHeight="true" outlineLevel="0" collapsed="false">
      <c r="A22" s="355"/>
      <c r="B22" s="355" t="n">
        <v>3</v>
      </c>
      <c r="C22" s="364" t="s">
        <v>134</v>
      </c>
      <c r="D22" s="365" t="s">
        <v>135</v>
      </c>
      <c r="E22" s="366" t="s">
        <v>136</v>
      </c>
      <c r="F22" s="367" t="s">
        <v>52</v>
      </c>
      <c r="G22" s="367" t="s">
        <v>24</v>
      </c>
      <c r="H22" s="367"/>
      <c r="I22" s="360"/>
      <c r="J22" s="360"/>
      <c r="K22" s="361" t="str">
        <f aca="false">IF(ISBLANK(J22),"",IF(J22&gt;14.94,"",IF(J22&lt;=11.4,"TSM",IF(J22&lt;=11.84,"SM",IF(J22&lt;=12.4,"KSM",IF(J22&lt;=13.04,"I A",IF(J22&lt;=13.84,"II A",IF(J22&lt;=14.94,"III A"))))))))</f>
        <v/>
      </c>
      <c r="L22" s="363" t="s">
        <v>137</v>
      </c>
    </row>
    <row r="23" customFormat="false" ht="15" hidden="false" customHeight="true" outlineLevel="0" collapsed="false">
      <c r="A23" s="355"/>
      <c r="B23" s="355" t="n">
        <v>4</v>
      </c>
      <c r="C23" s="364" t="s">
        <v>94</v>
      </c>
      <c r="D23" s="365" t="s">
        <v>95</v>
      </c>
      <c r="E23" s="366" t="s">
        <v>96</v>
      </c>
      <c r="F23" s="367" t="s">
        <v>52</v>
      </c>
      <c r="G23" s="367" t="s">
        <v>24</v>
      </c>
      <c r="H23" s="367" t="s">
        <v>46</v>
      </c>
      <c r="I23" s="360"/>
      <c r="J23" s="360"/>
      <c r="K23" s="361" t="str">
        <f aca="false">IF(ISBLANK(J23),"",IF(J23&gt;14.94,"",IF(J23&lt;=11.4,"TSM",IF(J23&lt;=11.84,"SM",IF(J23&lt;=12.4,"KSM",IF(J23&lt;=13.04,"I A",IF(J23&lt;=13.84,"II A",IF(J23&lt;=14.94,"III A"))))))))</f>
        <v/>
      </c>
      <c r="L23" s="363" t="s">
        <v>47</v>
      </c>
    </row>
    <row r="24" customFormat="false" ht="15" hidden="false" customHeight="true" outlineLevel="0" collapsed="false">
      <c r="A24" s="355" t="n">
        <v>5</v>
      </c>
      <c r="B24" s="355" t="n">
        <v>1</v>
      </c>
      <c r="C24" s="364" t="s">
        <v>100</v>
      </c>
      <c r="D24" s="365" t="s">
        <v>101</v>
      </c>
      <c r="E24" s="366" t="s">
        <v>102</v>
      </c>
      <c r="F24" s="367" t="s">
        <v>65</v>
      </c>
      <c r="G24" s="367" t="s">
        <v>66</v>
      </c>
      <c r="H24" s="367" t="s">
        <v>67</v>
      </c>
      <c r="I24" s="360"/>
      <c r="J24" s="360" t="n">
        <v>54.87</v>
      </c>
      <c r="K24" s="368" t="str">
        <f aca="false">IF(ISBLANK(J24),"",IF(J24&gt;58.64,"",IF(J24&lt;=43.9,"TSM",IF(J24&lt;=45.7,"SM",IF(J24&lt;=48.25,"KSM",IF(J24&lt;=51.2,"I A",IF(J24&lt;=54.54,"II A",IF(J24&lt;=58.64,"III A"))))))))</f>
        <v>III A</v>
      </c>
      <c r="L24" s="363" t="s">
        <v>68</v>
      </c>
    </row>
    <row r="25" customFormat="false" ht="15" hidden="false" customHeight="true" outlineLevel="0" collapsed="false">
      <c r="A25" s="355"/>
      <c r="B25" s="355" t="n">
        <v>2</v>
      </c>
      <c r="C25" s="364" t="s">
        <v>70</v>
      </c>
      <c r="D25" s="365" t="s">
        <v>71</v>
      </c>
      <c r="E25" s="366" t="s">
        <v>72</v>
      </c>
      <c r="F25" s="367" t="s">
        <v>65</v>
      </c>
      <c r="G25" s="367" t="s">
        <v>66</v>
      </c>
      <c r="H25" s="367" t="s">
        <v>67</v>
      </c>
      <c r="I25" s="360"/>
      <c r="J25" s="360"/>
      <c r="K25" s="368" t="str">
        <f aca="false">IF(ISBLANK(J25),"",IF(J25&gt;14.94,"",IF(J25&lt;=11.4,"TSM",IF(J25&lt;=11.84,"SM",IF(J25&lt;=12.4,"KSM",IF(J25&lt;=13.04,"I A",IF(J25&lt;=13.84,"II A",IF(J25&lt;=14.94,"III A"))))))))</f>
        <v/>
      </c>
      <c r="L25" s="363" t="s">
        <v>73</v>
      </c>
    </row>
    <row r="26" customFormat="false" ht="15" hidden="false" customHeight="true" outlineLevel="0" collapsed="false">
      <c r="A26" s="355"/>
      <c r="B26" s="355" t="n">
        <v>3</v>
      </c>
      <c r="C26" s="364" t="s">
        <v>837</v>
      </c>
      <c r="D26" s="365" t="s">
        <v>838</v>
      </c>
      <c r="E26" s="366" t="s">
        <v>798</v>
      </c>
      <c r="F26" s="367" t="s">
        <v>65</v>
      </c>
      <c r="G26" s="367" t="s">
        <v>66</v>
      </c>
      <c r="H26" s="367" t="s">
        <v>67</v>
      </c>
      <c r="I26" s="360"/>
      <c r="J26" s="360"/>
      <c r="K26" s="368" t="str">
        <f aca="false">IF(ISBLANK(J26),"",IF(J26&gt;14.94,"",IF(J26&lt;=11.4,"TSM",IF(J26&lt;=11.84,"SM",IF(J26&lt;=12.4,"KSM",IF(J26&lt;=13.04,"I A",IF(J26&lt;=13.84,"II A",IF(J26&lt;=14.94,"III A"))))))))</f>
        <v/>
      </c>
      <c r="L26" s="363" t="s">
        <v>68</v>
      </c>
    </row>
    <row r="27" customFormat="false" ht="15" hidden="false" customHeight="true" outlineLevel="0" collapsed="false">
      <c r="A27" s="355"/>
      <c r="B27" s="355" t="n">
        <v>4</v>
      </c>
      <c r="C27" s="364" t="s">
        <v>62</v>
      </c>
      <c r="D27" s="365" t="s">
        <v>63</v>
      </c>
      <c r="E27" s="366" t="s">
        <v>64</v>
      </c>
      <c r="F27" s="367" t="s">
        <v>65</v>
      </c>
      <c r="G27" s="367" t="s">
        <v>66</v>
      </c>
      <c r="H27" s="367" t="s">
        <v>67</v>
      </c>
      <c r="I27" s="360"/>
      <c r="J27" s="360"/>
      <c r="K27" s="368" t="str">
        <f aca="false">IF(ISBLANK(J27),"",IF(J27&gt;14.94,"",IF(J27&lt;=11.4,"TSM",IF(J27&lt;=11.84,"SM",IF(J27&lt;=12.4,"KSM",IF(J27&lt;=13.04,"I A",IF(J27&lt;=13.84,"II A",IF(J27&lt;=14.94,"III A"))))))))</f>
        <v/>
      </c>
      <c r="L27" s="363" t="s">
        <v>68</v>
      </c>
    </row>
    <row r="28" customFormat="false" ht="18" hidden="false" customHeight="true" outlineLevel="0" collapsed="false">
      <c r="A28" s="369"/>
      <c r="B28" s="369"/>
      <c r="C28" s="370"/>
      <c r="D28" s="371"/>
      <c r="E28" s="372"/>
      <c r="F28" s="373"/>
      <c r="G28" s="373"/>
      <c r="H28" s="373"/>
      <c r="I28" s="374"/>
      <c r="J28" s="374"/>
      <c r="K28" s="375"/>
      <c r="L28" s="376"/>
    </row>
    <row r="29" customFormat="false" ht="18" hidden="false" customHeight="true" outlineLevel="0" collapsed="false">
      <c r="A29" s="369"/>
      <c r="B29" s="369"/>
      <c r="C29" s="370"/>
      <c r="D29" s="371"/>
      <c r="E29" s="372"/>
      <c r="F29" s="373"/>
      <c r="G29" s="373"/>
      <c r="H29" s="373"/>
      <c r="I29" s="374"/>
      <c r="J29" s="374"/>
      <c r="K29" s="375"/>
      <c r="L29" s="377"/>
    </row>
    <row r="30" customFormat="false" ht="18" hidden="false" customHeight="true" outlineLevel="0" collapsed="false">
      <c r="A30" s="369"/>
      <c r="B30" s="369"/>
      <c r="C30" s="370"/>
      <c r="D30" s="371"/>
      <c r="E30" s="372"/>
      <c r="F30" s="373"/>
      <c r="G30" s="373"/>
      <c r="H30" s="373"/>
      <c r="I30" s="374"/>
      <c r="J30" s="374"/>
      <c r="K30" s="375"/>
      <c r="L30" s="377"/>
    </row>
    <row r="31" customFormat="false" ht="18" hidden="false" customHeight="true" outlineLevel="0" collapsed="false">
      <c r="A31" s="369"/>
      <c r="B31" s="369"/>
      <c r="C31" s="370"/>
      <c r="D31" s="371"/>
      <c r="E31" s="372"/>
      <c r="F31" s="373"/>
      <c r="G31" s="373"/>
      <c r="H31" s="373"/>
      <c r="I31" s="374"/>
      <c r="J31" s="374"/>
      <c r="K31" s="375"/>
      <c r="L31" s="377"/>
    </row>
    <row r="32" customFormat="false" ht="18" hidden="false" customHeight="true" outlineLevel="0" collapsed="false">
      <c r="A32" s="369"/>
      <c r="B32" s="369"/>
      <c r="C32" s="370"/>
      <c r="D32" s="371"/>
      <c r="E32" s="372"/>
      <c r="F32" s="373"/>
      <c r="G32" s="373"/>
      <c r="H32" s="373"/>
      <c r="I32" s="374"/>
      <c r="J32" s="374"/>
      <c r="K32" s="375"/>
      <c r="L32" s="377"/>
    </row>
    <row r="33" customFormat="false" ht="18" hidden="false" customHeight="true" outlineLevel="0" collapsed="false">
      <c r="A33" s="369"/>
      <c r="B33" s="369"/>
      <c r="C33" s="370"/>
      <c r="D33" s="371"/>
      <c r="E33" s="372"/>
      <c r="F33" s="373"/>
      <c r="G33" s="373"/>
      <c r="H33" s="373"/>
      <c r="I33" s="374"/>
      <c r="J33" s="374"/>
      <c r="K33" s="375"/>
      <c r="L33" s="377"/>
    </row>
    <row r="34" s="3" customFormat="true" ht="15.75" hidden="false" customHeight="true" outlineLevel="0" collapsed="false">
      <c r="A34" s="1"/>
      <c r="B34" s="1"/>
      <c r="C34" s="25" t="s">
        <v>1091</v>
      </c>
      <c r="E34" s="26"/>
      <c r="I34" s="5"/>
      <c r="J34" s="6"/>
      <c r="K34" s="6"/>
      <c r="L34" s="6"/>
      <c r="M34" s="27"/>
      <c r="N34" s="119"/>
    </row>
    <row r="35" s="342" customFormat="true" ht="10.2" hidden="false" customHeight="true" outlineLevel="0" collapsed="false">
      <c r="A35" s="341"/>
      <c r="B35" s="341"/>
      <c r="C35" s="341"/>
    </row>
    <row r="36" s="343" customFormat="true" ht="15.6" hidden="false" customHeight="true" outlineLevel="0" collapsed="false">
      <c r="D36" s="338"/>
      <c r="E36" s="344" t="s">
        <v>1098</v>
      </c>
      <c r="F36" s="344"/>
      <c r="I36" s="345" t="s">
        <v>1093</v>
      </c>
    </row>
    <row r="37" s="354" customFormat="true" ht="30" hidden="false" customHeight="true" outlineLevel="0" collapsed="false">
      <c r="A37" s="346" t="s">
        <v>5</v>
      </c>
      <c r="B37" s="347" t="s">
        <v>1094</v>
      </c>
      <c r="C37" s="348" t="s">
        <v>1095</v>
      </c>
      <c r="D37" s="349" t="s">
        <v>1096</v>
      </c>
      <c r="E37" s="350" t="s">
        <v>9</v>
      </c>
      <c r="F37" s="351" t="s">
        <v>10</v>
      </c>
      <c r="G37" s="351" t="s">
        <v>144</v>
      </c>
      <c r="H37" s="351" t="s">
        <v>12</v>
      </c>
      <c r="I37" s="352" t="s">
        <v>13</v>
      </c>
      <c r="J37" s="352" t="s">
        <v>1097</v>
      </c>
      <c r="K37" s="351" t="s">
        <v>18</v>
      </c>
      <c r="L37" s="353" t="s">
        <v>19</v>
      </c>
    </row>
    <row r="38" customFormat="false" ht="15" hidden="false" customHeight="true" outlineLevel="0" collapsed="false">
      <c r="A38" s="355" t="n">
        <v>1</v>
      </c>
      <c r="B38" s="355" t="n">
        <v>1</v>
      </c>
      <c r="C38" s="356"/>
      <c r="D38" s="357"/>
      <c r="E38" s="358"/>
      <c r="F38" s="359"/>
      <c r="G38" s="359"/>
      <c r="H38" s="359"/>
      <c r="I38" s="360"/>
      <c r="J38" s="360"/>
      <c r="K38" s="361" t="str">
        <f aca="false">IF(ISBLANK(J38),"",IF(J38&gt;58.64,"",IF(J38&lt;=43.9,"TSM",IF(J38&lt;=45.7,"SM",IF(J38&lt;=48.25,"KSM",IF(J38&lt;=51.2,"I A",IF(J38&lt;=54.54,"II A",IF(J38&lt;=58.64,"III A"))))))))</f>
        <v/>
      </c>
      <c r="L38" s="359"/>
    </row>
    <row r="39" customFormat="false" ht="15" hidden="false" customHeight="true" outlineLevel="0" collapsed="false">
      <c r="A39" s="355"/>
      <c r="B39" s="355" t="n">
        <v>2</v>
      </c>
      <c r="C39" s="356"/>
      <c r="D39" s="357"/>
      <c r="E39" s="358"/>
      <c r="F39" s="359"/>
      <c r="G39" s="359"/>
      <c r="H39" s="359"/>
      <c r="I39" s="360"/>
      <c r="J39" s="360"/>
      <c r="K39" s="361" t="str">
        <f aca="false">IF(ISBLANK(J39),"",IF(J39&gt;14.94,"",IF(J39&lt;=11.4,"TSM",IF(J39&lt;=11.84,"SM",IF(J39&lt;=12.4,"KSM",IF(J39&lt;=13.04,"I A",IF(J39&lt;=13.84,"II A",IF(J39&lt;=14.94,"III A"))))))))</f>
        <v/>
      </c>
      <c r="L39" s="363"/>
    </row>
    <row r="40" customFormat="false" ht="15" hidden="false" customHeight="true" outlineLevel="0" collapsed="false">
      <c r="A40" s="355"/>
      <c r="B40" s="355" t="n">
        <v>3</v>
      </c>
      <c r="C40" s="356"/>
      <c r="D40" s="357"/>
      <c r="E40" s="362"/>
      <c r="F40" s="363"/>
      <c r="G40" s="363"/>
      <c r="H40" s="363"/>
      <c r="I40" s="360"/>
      <c r="J40" s="360"/>
      <c r="K40" s="361" t="str">
        <f aca="false">IF(ISBLANK(J40),"",IF(J40&gt;14.94,"",IF(J40&lt;=11.4,"TSM",IF(J40&lt;=11.84,"SM",IF(J40&lt;=12.4,"KSM",IF(J40&lt;=13.04,"I A",IF(J40&lt;=13.84,"II A",IF(J40&lt;=14.94,"III A"))))))))</f>
        <v/>
      </c>
      <c r="L40" s="363"/>
    </row>
    <row r="41" customFormat="false" ht="15" hidden="false" customHeight="true" outlineLevel="0" collapsed="false">
      <c r="A41" s="355"/>
      <c r="B41" s="355" t="n">
        <v>4</v>
      </c>
      <c r="C41" s="356"/>
      <c r="D41" s="357"/>
      <c r="E41" s="362"/>
      <c r="F41" s="363"/>
      <c r="G41" s="363"/>
      <c r="H41" s="363"/>
      <c r="I41" s="360"/>
      <c r="J41" s="360"/>
      <c r="K41" s="361" t="str">
        <f aca="false">IF(ISBLANK(J41),"",IF(J41&gt;14.94,"",IF(J41&lt;=11.4,"TSM",IF(J41&lt;=11.84,"SM",IF(J41&lt;=12.4,"KSM",IF(J41&lt;=13.04,"I A",IF(J41&lt;=13.84,"II A",IF(J41&lt;=14.94,"III A"))))))))</f>
        <v/>
      </c>
      <c r="L41" s="363"/>
    </row>
    <row r="42" customFormat="false" ht="15" hidden="false" customHeight="true" outlineLevel="0" collapsed="false">
      <c r="A42" s="355" t="n">
        <v>2</v>
      </c>
      <c r="B42" s="355" t="n">
        <v>1</v>
      </c>
      <c r="C42" s="364" t="s">
        <v>257</v>
      </c>
      <c r="D42" s="365" t="s">
        <v>258</v>
      </c>
      <c r="E42" s="366" t="s">
        <v>64</v>
      </c>
      <c r="F42" s="367" t="s">
        <v>120</v>
      </c>
      <c r="G42" s="367" t="s">
        <v>218</v>
      </c>
      <c r="H42" s="367" t="s">
        <v>219</v>
      </c>
      <c r="I42" s="360"/>
      <c r="J42" s="360" t="n">
        <v>50.88</v>
      </c>
      <c r="K42" s="361" t="str">
        <f aca="false">IF(ISBLANK(J42),"",IF(J42&gt;58.64,"",IF(J42&lt;=43.9,"TSM",IF(J42&lt;=45.7,"SM",IF(J42&lt;=48.25,"KSM",IF(J42&lt;=51.2,"I A",IF(J42&lt;=54.54,"II A",IF(J42&lt;=58.64,"III A"))))))))</f>
        <v>I A</v>
      </c>
      <c r="L42" s="363" t="s">
        <v>220</v>
      </c>
    </row>
    <row r="43" customFormat="false" ht="15" hidden="false" customHeight="true" outlineLevel="0" collapsed="false">
      <c r="A43" s="355"/>
      <c r="B43" s="355" t="n">
        <v>2</v>
      </c>
      <c r="C43" s="364" t="s">
        <v>495</v>
      </c>
      <c r="D43" s="365" t="s">
        <v>496</v>
      </c>
      <c r="E43" s="366" t="s">
        <v>497</v>
      </c>
      <c r="F43" s="367" t="s">
        <v>120</v>
      </c>
      <c r="G43" s="367" t="s">
        <v>218</v>
      </c>
      <c r="H43" s="367" t="s">
        <v>219</v>
      </c>
      <c r="I43" s="360"/>
      <c r="J43" s="360"/>
      <c r="K43" s="361" t="str">
        <f aca="false">IF(ISBLANK(J43),"",IF(J43&gt;14.94,"",IF(J43&lt;=11.4,"TSM",IF(J43&lt;=11.84,"SM",IF(J43&lt;=12.4,"KSM",IF(J43&lt;=13.04,"I A",IF(J43&lt;=13.84,"II A",IF(J43&lt;=14.94,"III A"))))))))</f>
        <v/>
      </c>
      <c r="L43" s="363" t="s">
        <v>220</v>
      </c>
    </row>
    <row r="44" customFormat="false" ht="15" hidden="false" customHeight="true" outlineLevel="0" collapsed="false">
      <c r="A44" s="355"/>
      <c r="B44" s="355" t="n">
        <v>3</v>
      </c>
      <c r="C44" s="364" t="s">
        <v>130</v>
      </c>
      <c r="D44" s="365" t="s">
        <v>312</v>
      </c>
      <c r="E44" s="366" t="s">
        <v>313</v>
      </c>
      <c r="F44" s="367" t="s">
        <v>120</v>
      </c>
      <c r="G44" s="367" t="s">
        <v>218</v>
      </c>
      <c r="H44" s="367" t="s">
        <v>219</v>
      </c>
      <c r="I44" s="360"/>
      <c r="J44" s="360"/>
      <c r="K44" s="361" t="str">
        <f aca="false">IF(ISBLANK(J44),"",IF(J44&gt;14.94,"",IF(J44&lt;=11.4,"TSM",IF(J44&lt;=11.84,"SM",IF(J44&lt;=12.4,"KSM",IF(J44&lt;=13.04,"I A",IF(J44&lt;=13.84,"II A",IF(J44&lt;=14.94,"III A"))))))))</f>
        <v/>
      </c>
      <c r="L44" s="363" t="s">
        <v>220</v>
      </c>
    </row>
    <row r="45" customFormat="false" ht="15" hidden="false" customHeight="true" outlineLevel="0" collapsed="false">
      <c r="A45" s="355"/>
      <c r="B45" s="355" t="n">
        <v>4</v>
      </c>
      <c r="C45" s="364" t="s">
        <v>117</v>
      </c>
      <c r="D45" s="365" t="s">
        <v>118</v>
      </c>
      <c r="E45" s="366" t="s">
        <v>119</v>
      </c>
      <c r="F45" s="367" t="s">
        <v>120</v>
      </c>
      <c r="G45" s="367" t="s">
        <v>121</v>
      </c>
      <c r="H45" s="367" t="s">
        <v>122</v>
      </c>
      <c r="I45" s="360"/>
      <c r="J45" s="360"/>
      <c r="K45" s="361" t="str">
        <f aca="false">IF(ISBLANK(J45),"",IF(J45&gt;14.94,"",IF(J45&lt;=11.4,"TSM",IF(J45&lt;=11.84,"SM",IF(J45&lt;=12.4,"KSM",IF(J45&lt;=13.04,"I A",IF(J45&lt;=13.84,"II A",IF(J45&lt;=14.94,"III A"))))))))</f>
        <v/>
      </c>
      <c r="L45" s="363" t="s">
        <v>123</v>
      </c>
    </row>
    <row r="46" customFormat="false" ht="15" hidden="false" customHeight="true" outlineLevel="0" collapsed="false">
      <c r="A46" s="355" t="n">
        <v>3</v>
      </c>
      <c r="B46" s="355" t="n">
        <v>1</v>
      </c>
      <c r="C46" s="364" t="s">
        <v>34</v>
      </c>
      <c r="D46" s="365" t="s">
        <v>35</v>
      </c>
      <c r="E46" s="366" t="s">
        <v>36</v>
      </c>
      <c r="F46" s="367" t="s">
        <v>37</v>
      </c>
      <c r="G46" s="367" t="s">
        <v>38</v>
      </c>
      <c r="H46" s="367" t="s">
        <v>39</v>
      </c>
      <c r="I46" s="360"/>
      <c r="J46" s="360" t="n">
        <v>50.54</v>
      </c>
      <c r="K46" s="361" t="str">
        <f aca="false">IF(ISBLANK(J46),"",IF(J46&gt;58.64,"",IF(J46&lt;=43.9,"TSM",IF(J46&lt;=45.7,"SM",IF(J46&lt;=48.25,"KSM",IF(J46&lt;=51.2,"I A",IF(J46&lt;=54.54,"II A",IF(J46&lt;=58.64,"III A"))))))))</f>
        <v>I A</v>
      </c>
      <c r="L46" s="363" t="s">
        <v>40</v>
      </c>
    </row>
    <row r="47" customFormat="false" ht="15" hidden="false" customHeight="true" outlineLevel="0" collapsed="false">
      <c r="A47" s="355"/>
      <c r="B47" s="355" t="n">
        <v>2</v>
      </c>
      <c r="C47" s="364" t="s">
        <v>130</v>
      </c>
      <c r="D47" s="365" t="s">
        <v>131</v>
      </c>
      <c r="E47" s="366" t="s">
        <v>132</v>
      </c>
      <c r="F47" s="367" t="s">
        <v>37</v>
      </c>
      <c r="G47" s="367" t="s">
        <v>38</v>
      </c>
      <c r="H47" s="367" t="s">
        <v>39</v>
      </c>
      <c r="I47" s="360"/>
      <c r="J47" s="360"/>
      <c r="K47" s="361" t="str">
        <f aca="false">IF(ISBLANK(J47),"",IF(J47&gt;14.94,"",IF(J47&lt;=11.4,"TSM",IF(J47&lt;=11.84,"SM",IF(J47&lt;=12.4,"KSM",IF(J47&lt;=13.04,"I A",IF(J47&lt;=13.84,"II A",IF(J47&lt;=14.94,"III A"))))))))</f>
        <v/>
      </c>
      <c r="L47" s="363" t="s">
        <v>40</v>
      </c>
    </row>
    <row r="48" customFormat="false" ht="15" hidden="false" customHeight="true" outlineLevel="0" collapsed="false">
      <c r="A48" s="355"/>
      <c r="B48" s="355" t="n">
        <v>3</v>
      </c>
      <c r="C48" s="46" t="s">
        <v>687</v>
      </c>
      <c r="D48" s="378" t="s">
        <v>688</v>
      </c>
      <c r="E48" s="379" t="s">
        <v>689</v>
      </c>
      <c r="F48" s="49" t="s">
        <v>690</v>
      </c>
      <c r="G48" s="49" t="s">
        <v>38</v>
      </c>
      <c r="H48" s="49" t="s">
        <v>39</v>
      </c>
      <c r="I48" s="360"/>
      <c r="J48" s="360"/>
      <c r="K48" s="361" t="str">
        <f aca="false">IF(ISBLANK(J48),"",IF(J48&gt;14.94,"",IF(J48&lt;=11.4,"TSM",IF(J48&lt;=11.84,"SM",IF(J48&lt;=12.4,"KSM",IF(J48&lt;=13.04,"I A",IF(J48&lt;=13.84,"II A",IF(J48&lt;=14.94,"III A"))))))))</f>
        <v/>
      </c>
      <c r="L48" s="363" t="s">
        <v>691</v>
      </c>
    </row>
    <row r="49" customFormat="false" ht="15" hidden="false" customHeight="true" outlineLevel="0" collapsed="false">
      <c r="A49" s="355"/>
      <c r="B49" s="355" t="n">
        <v>4</v>
      </c>
      <c r="C49" s="364" t="s">
        <v>284</v>
      </c>
      <c r="D49" s="380" t="s">
        <v>285</v>
      </c>
      <c r="E49" s="381" t="s">
        <v>286</v>
      </c>
      <c r="F49" s="367" t="s">
        <v>37</v>
      </c>
      <c r="G49" s="367" t="s">
        <v>38</v>
      </c>
      <c r="H49" s="367" t="s">
        <v>287</v>
      </c>
      <c r="I49" s="360"/>
      <c r="J49" s="360"/>
      <c r="K49" s="361" t="str">
        <f aca="false">IF(ISBLANK(J49),"",IF(J49&gt;14.94,"",IF(J49&lt;=11.4,"TSM",IF(J49&lt;=11.84,"SM",IF(J49&lt;=12.4,"KSM",IF(J49&lt;=13.04,"I A",IF(J49&lt;=13.84,"II A",IF(J49&lt;=14.94,"III A"))))))))</f>
        <v/>
      </c>
      <c r="L49" s="363" t="s">
        <v>288</v>
      </c>
    </row>
    <row r="50" customFormat="false" ht="15" hidden="false" customHeight="true" outlineLevel="0" collapsed="false">
      <c r="A50" s="355" t="n">
        <v>4</v>
      </c>
      <c r="B50" s="355" t="n">
        <v>1</v>
      </c>
      <c r="C50" s="364" t="s">
        <v>125</v>
      </c>
      <c r="D50" s="365" t="s">
        <v>126</v>
      </c>
      <c r="E50" s="366" t="s">
        <v>127</v>
      </c>
      <c r="F50" s="367" t="s">
        <v>45</v>
      </c>
      <c r="G50" s="367" t="s">
        <v>24</v>
      </c>
      <c r="H50" s="367"/>
      <c r="I50" s="360"/>
      <c r="J50" s="360" t="n">
        <v>50.19</v>
      </c>
      <c r="K50" s="361" t="str">
        <f aca="false">IF(ISBLANK(J50),"",IF(J50&gt;58.64,"",IF(J50&lt;=43.9,"TSM",IF(J50&lt;=45.7,"SM",IF(J50&lt;=48.25,"KSM",IF(J50&lt;=51.2,"I A",IF(J50&lt;=54.54,"II A",IF(J50&lt;=58.64,"III A"))))))))</f>
        <v>I A</v>
      </c>
      <c r="L50" s="363" t="s">
        <v>128</v>
      </c>
    </row>
    <row r="51" customFormat="false" ht="15" hidden="false" customHeight="true" outlineLevel="0" collapsed="false">
      <c r="A51" s="355"/>
      <c r="B51" s="355" t="n">
        <v>2</v>
      </c>
      <c r="C51" s="364" t="s">
        <v>682</v>
      </c>
      <c r="D51" s="365" t="s">
        <v>683</v>
      </c>
      <c r="E51" s="366" t="s">
        <v>684</v>
      </c>
      <c r="F51" s="367" t="s">
        <v>45</v>
      </c>
      <c r="G51" s="367" t="s">
        <v>24</v>
      </c>
      <c r="H51" s="367"/>
      <c r="I51" s="360"/>
      <c r="J51" s="360"/>
      <c r="K51" s="361" t="str">
        <f aca="false">IF(ISBLANK(J51),"",IF(J51&gt;14.94,"",IF(J51&lt;=11.4,"TSM",IF(J51&lt;=11.84,"SM",IF(J51&lt;=12.4,"KSM",IF(J51&lt;=13.04,"I A",IF(J51&lt;=13.84,"II A",IF(J51&lt;=14.94,"III A"))))))))</f>
        <v/>
      </c>
      <c r="L51" s="363" t="s">
        <v>685</v>
      </c>
    </row>
    <row r="52" customFormat="false" ht="15" hidden="false" customHeight="true" outlineLevel="0" collapsed="false">
      <c r="A52" s="355"/>
      <c r="B52" s="355" t="n">
        <v>3</v>
      </c>
      <c r="C52" s="364" t="s">
        <v>42</v>
      </c>
      <c r="D52" s="365" t="s">
        <v>43</v>
      </c>
      <c r="E52" s="366" t="s">
        <v>44</v>
      </c>
      <c r="F52" s="367" t="s">
        <v>45</v>
      </c>
      <c r="G52" s="367" t="s">
        <v>24</v>
      </c>
      <c r="H52" s="367" t="s">
        <v>46</v>
      </c>
      <c r="I52" s="360"/>
      <c r="J52" s="360"/>
      <c r="K52" s="361" t="str">
        <f aca="false">IF(ISBLANK(J52),"",IF(J52&gt;14.94,"",IF(J52&lt;=11.4,"TSM",IF(J52&lt;=11.84,"SM",IF(J52&lt;=12.4,"KSM",IF(J52&lt;=13.04,"I A",IF(J52&lt;=13.84,"II A",IF(J52&lt;=14.94,"III A"))))))))</f>
        <v/>
      </c>
      <c r="L52" s="363" t="s">
        <v>47</v>
      </c>
    </row>
    <row r="53" customFormat="false" ht="15" hidden="false" customHeight="true" outlineLevel="0" collapsed="false">
      <c r="A53" s="355"/>
      <c r="B53" s="355" t="n">
        <v>4</v>
      </c>
      <c r="C53" s="364" t="s">
        <v>300</v>
      </c>
      <c r="D53" s="365" t="s">
        <v>319</v>
      </c>
      <c r="E53" s="366" t="s">
        <v>320</v>
      </c>
      <c r="F53" s="367" t="s">
        <v>45</v>
      </c>
      <c r="G53" s="367" t="s">
        <v>24</v>
      </c>
      <c r="H53" s="367" t="s">
        <v>46</v>
      </c>
      <c r="I53" s="360"/>
      <c r="J53" s="360"/>
      <c r="K53" s="361" t="str">
        <f aca="false">IF(ISBLANK(J53),"",IF(J53&gt;14.94,"",IF(J53&lt;=11.4,"TSM",IF(J53&lt;=11.84,"SM",IF(J53&lt;=12.4,"KSM",IF(J53&lt;=13.04,"I A",IF(J53&lt;=13.84,"II A",IF(J53&lt;=14.94,"III A"))))))))</f>
        <v/>
      </c>
      <c r="L53" s="363" t="s">
        <v>78</v>
      </c>
    </row>
    <row r="54" customFormat="false" ht="15" hidden="false" customHeight="true" outlineLevel="0" collapsed="false">
      <c r="A54" s="355" t="n">
        <v>5</v>
      </c>
      <c r="B54" s="355" t="n">
        <v>1</v>
      </c>
      <c r="C54" s="364" t="s">
        <v>85</v>
      </c>
      <c r="D54" s="365" t="s">
        <v>86</v>
      </c>
      <c r="E54" s="366" t="s">
        <v>87</v>
      </c>
      <c r="F54" s="367" t="s">
        <v>88</v>
      </c>
      <c r="G54" s="367" t="s">
        <v>89</v>
      </c>
      <c r="H54" s="367" t="s">
        <v>90</v>
      </c>
      <c r="I54" s="360"/>
      <c r="J54" s="360" t="n">
        <v>51.8</v>
      </c>
      <c r="K54" s="361" t="str">
        <f aca="false">IF(ISBLANK(J54),"",IF(J54&gt;58.64,"",IF(J54&lt;=43.9,"TSM",IF(J54&lt;=45.7,"SM",IF(J54&lt;=48.25,"KSM",IF(J54&lt;=51.2,"I A",IF(J54&lt;=54.54,"II A",IF(J54&lt;=58.64,"III A"))))))))</f>
        <v>II A</v>
      </c>
      <c r="L54" s="363" t="s">
        <v>91</v>
      </c>
    </row>
    <row r="55" customFormat="false" ht="15" hidden="false" customHeight="true" outlineLevel="0" collapsed="false">
      <c r="A55" s="355"/>
      <c r="B55" s="355" t="n">
        <v>2</v>
      </c>
      <c r="C55" s="364" t="s">
        <v>49</v>
      </c>
      <c r="D55" s="365" t="s">
        <v>824</v>
      </c>
      <c r="E55" s="366" t="s">
        <v>825</v>
      </c>
      <c r="F55" s="367" t="s">
        <v>88</v>
      </c>
      <c r="G55" s="367" t="s">
        <v>826</v>
      </c>
      <c r="H55" s="367" t="s">
        <v>90</v>
      </c>
      <c r="I55" s="360"/>
      <c r="J55" s="360"/>
      <c r="K55" s="361" t="str">
        <f aca="false">IF(ISBLANK(J55),"",IF(J55&gt;14.94,"",IF(J55&lt;=11.4,"TSM",IF(J55&lt;=11.84,"SM",IF(J55&lt;=12.4,"KSM",IF(J55&lt;=13.04,"I A",IF(J55&lt;=13.84,"II A",IF(J55&lt;=14.94,"III A"))))))))</f>
        <v/>
      </c>
      <c r="L55" s="363" t="s">
        <v>91</v>
      </c>
    </row>
    <row r="56" customFormat="false" ht="15" hidden="false" customHeight="true" outlineLevel="0" collapsed="false">
      <c r="A56" s="355"/>
      <c r="B56" s="355" t="n">
        <v>3</v>
      </c>
      <c r="C56" s="364" t="s">
        <v>62</v>
      </c>
      <c r="D56" s="365" t="s">
        <v>909</v>
      </c>
      <c r="E56" s="366" t="s">
        <v>910</v>
      </c>
      <c r="F56" s="367" t="s">
        <v>911</v>
      </c>
      <c r="G56" s="367" t="s">
        <v>826</v>
      </c>
      <c r="H56" s="367" t="s">
        <v>90</v>
      </c>
      <c r="I56" s="360"/>
      <c r="J56" s="360"/>
      <c r="K56" s="361" t="str">
        <f aca="false">IF(ISBLANK(J56),"",IF(J56&gt;14.94,"",IF(J56&lt;=11.4,"TSM",IF(J56&lt;=11.84,"SM",IF(J56&lt;=12.4,"KSM",IF(J56&lt;=13.04,"I A",IF(J56&lt;=13.84,"II A",IF(J56&lt;=14.94,"III A"))))))))</f>
        <v/>
      </c>
      <c r="L56" s="363" t="s">
        <v>953</v>
      </c>
    </row>
    <row r="57" customFormat="false" ht="15" hidden="false" customHeight="true" outlineLevel="0" collapsed="false">
      <c r="A57" s="355"/>
      <c r="B57" s="355" t="n">
        <v>4</v>
      </c>
      <c r="C57" s="364" t="s">
        <v>112</v>
      </c>
      <c r="D57" s="365" t="s">
        <v>113</v>
      </c>
      <c r="E57" s="366" t="s">
        <v>114</v>
      </c>
      <c r="F57" s="367" t="s">
        <v>88</v>
      </c>
      <c r="G57" s="367" t="s">
        <v>89</v>
      </c>
      <c r="H57" s="367"/>
      <c r="I57" s="360"/>
      <c r="J57" s="360"/>
      <c r="K57" s="361" t="str">
        <f aca="false">IF(ISBLANK(J57),"",IF(J57&gt;14.94,"",IF(J57&lt;=11.4,"TSM",IF(J57&lt;=11.84,"SM",IF(J57&lt;=12.4,"KSM",IF(J57&lt;=13.04,"I A",IF(J57&lt;=13.84,"II A",IF(J57&lt;=14.94,"III A"))))))))</f>
        <v/>
      </c>
      <c r="L57" s="363" t="s">
        <v>115</v>
      </c>
    </row>
    <row r="58" customFormat="false" ht="15" hidden="false" customHeight="true" outlineLevel="0" collapsed="false">
      <c r="A58" s="355" t="n">
        <v>6</v>
      </c>
      <c r="B58" s="355" t="n">
        <v>1</v>
      </c>
      <c r="C58" s="364" t="s">
        <v>85</v>
      </c>
      <c r="D58" s="365" t="s">
        <v>722</v>
      </c>
      <c r="E58" s="366" t="s">
        <v>723</v>
      </c>
      <c r="F58" s="367" t="s">
        <v>210</v>
      </c>
      <c r="G58" s="367" t="s">
        <v>211</v>
      </c>
      <c r="H58" s="367"/>
      <c r="I58" s="360"/>
      <c r="J58" s="360" t="n">
        <v>51.12</v>
      </c>
      <c r="K58" s="361" t="str">
        <f aca="false">IF(ISBLANK(J58),"",IF(J58&gt;58.64,"",IF(J58&lt;=43.9,"TSM",IF(J58&lt;=45.7,"SM",IF(J58&lt;=48.25,"KSM",IF(J58&lt;=51.2,"I A",IF(J58&lt;=54.54,"II A",IF(J58&lt;=58.64,"III A"))))))))</f>
        <v>I A</v>
      </c>
      <c r="L58" s="363" t="s">
        <v>724</v>
      </c>
    </row>
    <row r="59" customFormat="false" ht="15" hidden="false" customHeight="true" outlineLevel="0" collapsed="false">
      <c r="A59" s="355"/>
      <c r="B59" s="355" t="n">
        <v>2</v>
      </c>
      <c r="C59" s="364" t="s">
        <v>130</v>
      </c>
      <c r="D59" s="365" t="s">
        <v>290</v>
      </c>
      <c r="E59" s="366" t="s">
        <v>291</v>
      </c>
      <c r="F59" s="367" t="s">
        <v>210</v>
      </c>
      <c r="G59" s="367" t="s">
        <v>211</v>
      </c>
      <c r="H59" s="367" t="s">
        <v>292</v>
      </c>
      <c r="I59" s="360"/>
      <c r="J59" s="360"/>
      <c r="K59" s="361" t="str">
        <f aca="false">IF(ISBLANK(J59),"",IF(J59&gt;14.94,"",IF(J59&lt;=11.4,"TSM",IF(J59&lt;=11.84,"SM",IF(J59&lt;=12.4,"KSM",IF(J59&lt;=13.04,"I A",IF(J59&lt;=13.84,"II A",IF(J59&lt;=14.94,"III A"))))))))</f>
        <v/>
      </c>
      <c r="L59" s="363" t="s">
        <v>293</v>
      </c>
    </row>
    <row r="60" customFormat="false" ht="15" hidden="false" customHeight="true" outlineLevel="0" collapsed="false">
      <c r="A60" s="355"/>
      <c r="B60" s="355" t="n">
        <v>3</v>
      </c>
      <c r="C60" s="364" t="s">
        <v>745</v>
      </c>
      <c r="D60" s="365" t="s">
        <v>746</v>
      </c>
      <c r="E60" s="366" t="s">
        <v>747</v>
      </c>
      <c r="F60" s="367" t="s">
        <v>210</v>
      </c>
      <c r="G60" s="367" t="s">
        <v>211</v>
      </c>
      <c r="H60" s="367" t="s">
        <v>748</v>
      </c>
      <c r="I60" s="360"/>
      <c r="J60" s="360"/>
      <c r="K60" s="361" t="str">
        <f aca="false">IF(ISBLANK(J60),"",IF(J60&gt;14.94,"",IF(J60&lt;=11.4,"TSM",IF(J60&lt;=11.84,"SM",IF(J60&lt;=12.4,"KSM",IF(J60&lt;=13.04,"I A",IF(J60&lt;=13.84,"II A",IF(J60&lt;=14.94,"III A"))))))))</f>
        <v/>
      </c>
      <c r="L60" s="363" t="s">
        <v>753</v>
      </c>
    </row>
    <row r="61" customFormat="false" ht="15" hidden="false" customHeight="true" outlineLevel="0" collapsed="false">
      <c r="A61" s="355"/>
      <c r="B61" s="355" t="n">
        <v>4</v>
      </c>
      <c r="C61" s="364" t="s">
        <v>27</v>
      </c>
      <c r="D61" s="365" t="s">
        <v>676</v>
      </c>
      <c r="E61" s="366" t="s">
        <v>677</v>
      </c>
      <c r="F61" s="367" t="s">
        <v>210</v>
      </c>
      <c r="G61" s="367" t="s">
        <v>211</v>
      </c>
      <c r="H61" s="367"/>
      <c r="I61" s="360"/>
      <c r="J61" s="360"/>
      <c r="K61" s="361" t="str">
        <f aca="false">IF(ISBLANK(J61),"",IF(J61&gt;14.94,"",IF(J61&lt;=11.4,"TSM",IF(J61&lt;=11.84,"SM",IF(J61&lt;=12.4,"KSM",IF(J61&lt;=13.04,"I A",IF(J61&lt;=13.84,"II A",IF(J61&lt;=14.94,"III A"))))))))</f>
        <v/>
      </c>
      <c r="L61" s="363" t="s">
        <v>212</v>
      </c>
    </row>
  </sheetData>
  <mergeCells count="44">
    <mergeCell ref="A8:A11"/>
    <mergeCell ref="I8:I11"/>
    <mergeCell ref="J8:J11"/>
    <mergeCell ref="K8:K11"/>
    <mergeCell ref="A12:A15"/>
    <mergeCell ref="I12:I15"/>
    <mergeCell ref="J12:J15"/>
    <mergeCell ref="K12:K15"/>
    <mergeCell ref="A16:A19"/>
    <mergeCell ref="I16:I19"/>
    <mergeCell ref="J16:J19"/>
    <mergeCell ref="K16:K19"/>
    <mergeCell ref="A20:A23"/>
    <mergeCell ref="I20:I23"/>
    <mergeCell ref="J20:J23"/>
    <mergeCell ref="K20:K23"/>
    <mergeCell ref="A24:A27"/>
    <mergeCell ref="I24:I27"/>
    <mergeCell ref="J24:J27"/>
    <mergeCell ref="K24:K27"/>
    <mergeCell ref="A38:A41"/>
    <mergeCell ref="I38:I41"/>
    <mergeCell ref="J38:J41"/>
    <mergeCell ref="K38:K41"/>
    <mergeCell ref="A42:A45"/>
    <mergeCell ref="I42:I45"/>
    <mergeCell ref="J42:J45"/>
    <mergeCell ref="K42:K45"/>
    <mergeCell ref="A46:A49"/>
    <mergeCell ref="I46:I49"/>
    <mergeCell ref="J46:J49"/>
    <mergeCell ref="K46:K49"/>
    <mergeCell ref="A50:A53"/>
    <mergeCell ref="I50:I53"/>
    <mergeCell ref="J50:J53"/>
    <mergeCell ref="K50:K53"/>
    <mergeCell ref="A54:A57"/>
    <mergeCell ref="I54:I57"/>
    <mergeCell ref="J54:J57"/>
    <mergeCell ref="K54:K57"/>
    <mergeCell ref="A58:A61"/>
    <mergeCell ref="I58:I61"/>
    <mergeCell ref="J58:J61"/>
    <mergeCell ref="K58:K61"/>
  </mergeCells>
  <printOptions headings="false" gridLines="false" gridLinesSet="true" horizontalCentered="true" verticalCentered="false"/>
  <pageMargins left="0.39375" right="0.39375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N4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Q13" activeCellId="0" sqref="Q13"/>
    </sheetView>
  </sheetViews>
  <sheetFormatPr defaultRowHeight="13.2" zeroHeight="false" outlineLevelRow="0" outlineLevelCol="0"/>
  <cols>
    <col collapsed="false" customWidth="true" hidden="false" outlineLevel="0" max="1" min="1" style="338" width="5.01"/>
    <col collapsed="false" customWidth="true" hidden="false" outlineLevel="0" max="2" min="2" style="338" width="5.55"/>
    <col collapsed="false" customWidth="true" hidden="false" outlineLevel="0" max="3" min="3" style="338" width="11.56"/>
    <col collapsed="false" customWidth="true" hidden="false" outlineLevel="0" max="4" min="4" style="338" width="14.11"/>
    <col collapsed="false" customWidth="true" hidden="false" outlineLevel="0" max="5" min="5" style="338" width="9.89"/>
    <col collapsed="false" customWidth="true" hidden="false" outlineLevel="0" max="6" min="6" style="338" width="14.34"/>
    <col collapsed="false" customWidth="true" hidden="false" outlineLevel="0" max="7" min="7" style="338" width="14.01"/>
    <col collapsed="false" customWidth="true" hidden="false" outlineLevel="0" max="8" min="8" style="338" width="13.1"/>
    <col collapsed="false" customWidth="true" hidden="false" outlineLevel="0" max="9" min="9" style="338" width="7"/>
    <col collapsed="false" customWidth="true" hidden="false" outlineLevel="0" max="10" min="10" style="338" width="8.33"/>
    <col collapsed="false" customWidth="true" hidden="false" outlineLevel="0" max="11" min="11" style="338" width="5.66"/>
    <col collapsed="false" customWidth="true" hidden="false" outlineLevel="0" max="12" min="12" style="338" width="29.89"/>
    <col collapsed="false" customWidth="true" hidden="false" outlineLevel="0" max="13" min="13" style="338" width="9.11"/>
    <col collapsed="false" customWidth="true" hidden="false" outlineLevel="0" max="1025" min="14" style="338" width="8.89"/>
  </cols>
  <sheetData>
    <row r="1" s="11" customFormat="true" ht="18.75" hidden="false" customHeight="true" outlineLevel="0" collapsed="false">
      <c r="A1" s="339" t="s">
        <v>0</v>
      </c>
      <c r="B1" s="340"/>
      <c r="C1" s="10"/>
      <c r="E1" s="12"/>
      <c r="I1" s="5"/>
      <c r="J1" s="13"/>
      <c r="K1" s="13"/>
      <c r="N1" s="119"/>
    </row>
    <row r="2" s="17" customFormat="true" ht="14.25" hidden="false" customHeight="true" outlineLevel="0" collapsed="false">
      <c r="A2" s="14"/>
      <c r="B2" s="340"/>
      <c r="C2" s="16"/>
      <c r="E2" s="18"/>
      <c r="I2" s="19"/>
      <c r="J2" s="20"/>
      <c r="K2" s="20"/>
      <c r="L2" s="21" t="s">
        <v>1</v>
      </c>
      <c r="N2" s="133"/>
    </row>
    <row r="3" s="3" customFormat="true" ht="15" hidden="false" customHeight="true" outlineLevel="0" collapsed="false">
      <c r="A3" s="23"/>
      <c r="B3" s="23"/>
      <c r="C3" s="2"/>
      <c r="E3" s="4"/>
      <c r="I3" s="5"/>
      <c r="J3" s="6"/>
      <c r="K3" s="6"/>
      <c r="L3" s="24" t="s">
        <v>2</v>
      </c>
      <c r="N3" s="119"/>
    </row>
    <row r="4" s="3" customFormat="true" ht="15.75" hidden="false" customHeight="true" outlineLevel="0" collapsed="false">
      <c r="A4" s="1"/>
      <c r="B4" s="1"/>
      <c r="C4" s="25" t="s">
        <v>1091</v>
      </c>
      <c r="E4" s="26"/>
      <c r="I4" s="5"/>
      <c r="J4" s="6"/>
      <c r="K4" s="6"/>
      <c r="L4" s="6"/>
      <c r="M4" s="27"/>
      <c r="N4" s="119"/>
    </row>
    <row r="5" s="342" customFormat="true" ht="10.2" hidden="false" customHeight="true" outlineLevel="0" collapsed="false">
      <c r="A5" s="341"/>
      <c r="B5" s="341"/>
      <c r="C5" s="341"/>
    </row>
    <row r="6" s="343" customFormat="true" ht="15.6" hidden="false" customHeight="true" outlineLevel="0" collapsed="false">
      <c r="D6" s="338"/>
      <c r="E6" s="344"/>
      <c r="F6" s="344"/>
      <c r="I6" s="345" t="s">
        <v>1093</v>
      </c>
    </row>
    <row r="7" s="354" customFormat="true" ht="30" hidden="false" customHeight="true" outlineLevel="0" collapsed="false">
      <c r="A7" s="346" t="s">
        <v>142</v>
      </c>
      <c r="B7" s="347" t="s">
        <v>1094</v>
      </c>
      <c r="C7" s="348" t="s">
        <v>1095</v>
      </c>
      <c r="D7" s="349" t="s">
        <v>1096</v>
      </c>
      <c r="E7" s="350" t="s">
        <v>9</v>
      </c>
      <c r="F7" s="351" t="s">
        <v>10</v>
      </c>
      <c r="G7" s="351" t="s">
        <v>144</v>
      </c>
      <c r="H7" s="351" t="s">
        <v>12</v>
      </c>
      <c r="I7" s="352" t="s">
        <v>13</v>
      </c>
      <c r="J7" s="352" t="s">
        <v>1097</v>
      </c>
      <c r="K7" s="351" t="s">
        <v>18</v>
      </c>
      <c r="L7" s="353" t="s">
        <v>19</v>
      </c>
    </row>
    <row r="8" customFormat="false" ht="15" hidden="false" customHeight="true" outlineLevel="0" collapsed="false">
      <c r="A8" s="355" t="n">
        <v>1</v>
      </c>
      <c r="B8" s="355" t="n">
        <v>1</v>
      </c>
      <c r="C8" s="364" t="s">
        <v>125</v>
      </c>
      <c r="D8" s="365" t="s">
        <v>126</v>
      </c>
      <c r="E8" s="382" t="s">
        <v>127</v>
      </c>
      <c r="F8" s="383" t="s">
        <v>45</v>
      </c>
      <c r="G8" s="383" t="s">
        <v>24</v>
      </c>
      <c r="H8" s="383"/>
      <c r="I8" s="384" t="n">
        <v>72</v>
      </c>
      <c r="J8" s="360" t="n">
        <v>50.19</v>
      </c>
      <c r="K8" s="361" t="str">
        <f aca="false">IF(ISBLANK(J8),"",IF(J8&gt;58.64,"",IF(J8&lt;=43.9,"TSM",IF(J8&lt;=45.7,"SM",IF(J8&lt;=48.25,"KSM",IF(J8&lt;=51.2,"I A",IF(J8&lt;=54.54,"II A",IF(J8&lt;=58.64,"III A"))))))))</f>
        <v>I A</v>
      </c>
      <c r="L8" s="363" t="s">
        <v>128</v>
      </c>
    </row>
    <row r="9" customFormat="false" ht="15" hidden="false" customHeight="true" outlineLevel="0" collapsed="false">
      <c r="A9" s="355"/>
      <c r="B9" s="355" t="n">
        <v>2</v>
      </c>
      <c r="C9" s="364" t="s">
        <v>682</v>
      </c>
      <c r="D9" s="365" t="s">
        <v>683</v>
      </c>
      <c r="E9" s="382" t="s">
        <v>684</v>
      </c>
      <c r="F9" s="383" t="s">
        <v>45</v>
      </c>
      <c r="G9" s="383" t="s">
        <v>24</v>
      </c>
      <c r="H9" s="383"/>
      <c r="I9" s="384"/>
      <c r="J9" s="360"/>
      <c r="K9" s="361" t="str">
        <f aca="false">IF(ISBLANK(J9),"",IF(J9&gt;14.94,"",IF(J9&lt;=11.4,"TSM",IF(J9&lt;=11.84,"SM",IF(J9&lt;=12.4,"KSM",IF(J9&lt;=13.04,"I A",IF(J9&lt;=13.84,"II A",IF(J9&lt;=14.94,"III A"))))))))</f>
        <v/>
      </c>
      <c r="L9" s="363" t="s">
        <v>685</v>
      </c>
    </row>
    <row r="10" customFormat="false" ht="15" hidden="false" customHeight="true" outlineLevel="0" collapsed="false">
      <c r="A10" s="355"/>
      <c r="B10" s="355" t="n">
        <v>3</v>
      </c>
      <c r="C10" s="364" t="s">
        <v>42</v>
      </c>
      <c r="D10" s="365" t="s">
        <v>43</v>
      </c>
      <c r="E10" s="382" t="s">
        <v>44</v>
      </c>
      <c r="F10" s="383" t="s">
        <v>45</v>
      </c>
      <c r="G10" s="383" t="s">
        <v>24</v>
      </c>
      <c r="H10" s="383" t="s">
        <v>46</v>
      </c>
      <c r="I10" s="384"/>
      <c r="J10" s="360"/>
      <c r="K10" s="361" t="str">
        <f aca="false">IF(ISBLANK(J10),"",IF(J10&gt;14.94,"",IF(J10&lt;=11.4,"TSM",IF(J10&lt;=11.84,"SM",IF(J10&lt;=12.4,"KSM",IF(J10&lt;=13.04,"I A",IF(J10&lt;=13.84,"II A",IF(J10&lt;=14.94,"III A"))))))))</f>
        <v/>
      </c>
      <c r="L10" s="363" t="s">
        <v>47</v>
      </c>
    </row>
    <row r="11" customFormat="false" ht="15" hidden="false" customHeight="true" outlineLevel="0" collapsed="false">
      <c r="A11" s="355"/>
      <c r="B11" s="355" t="n">
        <v>4</v>
      </c>
      <c r="C11" s="364" t="s">
        <v>300</v>
      </c>
      <c r="D11" s="365" t="s">
        <v>319</v>
      </c>
      <c r="E11" s="382" t="s">
        <v>320</v>
      </c>
      <c r="F11" s="383" t="s">
        <v>45</v>
      </c>
      <c r="G11" s="383" t="s">
        <v>24</v>
      </c>
      <c r="H11" s="383" t="s">
        <v>46</v>
      </c>
      <c r="I11" s="384"/>
      <c r="J11" s="360"/>
      <c r="K11" s="361" t="str">
        <f aca="false">IF(ISBLANK(J11),"",IF(J11&gt;14.94,"",IF(J11&lt;=11.4,"TSM",IF(J11&lt;=11.84,"SM",IF(J11&lt;=12.4,"KSM",IF(J11&lt;=13.04,"I A",IF(J11&lt;=13.84,"II A",IF(J11&lt;=14.94,"III A"))))))))</f>
        <v/>
      </c>
      <c r="L11" s="363" t="s">
        <v>78</v>
      </c>
    </row>
    <row r="12" customFormat="false" ht="15" hidden="false" customHeight="true" outlineLevel="0" collapsed="false">
      <c r="A12" s="355" t="n">
        <v>2</v>
      </c>
      <c r="B12" s="355" t="n">
        <v>1</v>
      </c>
      <c r="C12" s="364" t="s">
        <v>34</v>
      </c>
      <c r="D12" s="365" t="s">
        <v>35</v>
      </c>
      <c r="E12" s="382" t="s">
        <v>36</v>
      </c>
      <c r="F12" s="383" t="s">
        <v>37</v>
      </c>
      <c r="G12" s="383" t="s">
        <v>38</v>
      </c>
      <c r="H12" s="383" t="s">
        <v>39</v>
      </c>
      <c r="I12" s="384" t="s">
        <v>1099</v>
      </c>
      <c r="J12" s="360" t="n">
        <v>50.54</v>
      </c>
      <c r="K12" s="361" t="str">
        <f aca="false">IF(ISBLANK(J12),"",IF(J12&gt;58.64,"",IF(J12&lt;=43.9,"TSM",IF(J12&lt;=45.7,"SM",IF(J12&lt;=48.25,"KSM",IF(J12&lt;=51.2,"I A",IF(J12&lt;=54.54,"II A",IF(J12&lt;=58.64,"III A"))))))))</f>
        <v>I A</v>
      </c>
      <c r="L12" s="363" t="s">
        <v>40</v>
      </c>
    </row>
    <row r="13" customFormat="false" ht="15" hidden="false" customHeight="true" outlineLevel="0" collapsed="false">
      <c r="A13" s="355"/>
      <c r="B13" s="355" t="n">
        <v>2</v>
      </c>
      <c r="C13" s="364" t="s">
        <v>130</v>
      </c>
      <c r="D13" s="365" t="s">
        <v>131</v>
      </c>
      <c r="E13" s="382" t="s">
        <v>132</v>
      </c>
      <c r="F13" s="383" t="s">
        <v>37</v>
      </c>
      <c r="G13" s="383" t="s">
        <v>38</v>
      </c>
      <c r="H13" s="383" t="s">
        <v>39</v>
      </c>
      <c r="I13" s="384"/>
      <c r="J13" s="360"/>
      <c r="K13" s="361" t="str">
        <f aca="false">IF(ISBLANK(J13),"",IF(J13&gt;14.94,"",IF(J13&lt;=11.4,"TSM",IF(J13&lt;=11.84,"SM",IF(J13&lt;=12.4,"KSM",IF(J13&lt;=13.04,"I A",IF(J13&lt;=13.84,"II A",IF(J13&lt;=14.94,"III A"))))))))</f>
        <v/>
      </c>
      <c r="L13" s="363" t="s">
        <v>40</v>
      </c>
    </row>
    <row r="14" customFormat="false" ht="15" hidden="false" customHeight="true" outlineLevel="0" collapsed="false">
      <c r="A14" s="355"/>
      <c r="B14" s="355" t="n">
        <v>3</v>
      </c>
      <c r="C14" s="46" t="s">
        <v>687</v>
      </c>
      <c r="D14" s="378" t="s">
        <v>688</v>
      </c>
      <c r="E14" s="385" t="s">
        <v>689</v>
      </c>
      <c r="F14" s="70" t="s">
        <v>690</v>
      </c>
      <c r="G14" s="70" t="s">
        <v>38</v>
      </c>
      <c r="H14" s="70" t="s">
        <v>39</v>
      </c>
      <c r="I14" s="384"/>
      <c r="J14" s="360"/>
      <c r="K14" s="361" t="str">
        <f aca="false">IF(ISBLANK(J14),"",IF(J14&gt;14.94,"",IF(J14&lt;=11.4,"TSM",IF(J14&lt;=11.84,"SM",IF(J14&lt;=12.4,"KSM",IF(J14&lt;=13.04,"I A",IF(J14&lt;=13.84,"II A",IF(J14&lt;=14.94,"III A"))))))))</f>
        <v/>
      </c>
      <c r="L14" s="363" t="s">
        <v>691</v>
      </c>
    </row>
    <row r="15" customFormat="false" ht="15" hidden="false" customHeight="true" outlineLevel="0" collapsed="false">
      <c r="A15" s="355"/>
      <c r="B15" s="355" t="n">
        <v>4</v>
      </c>
      <c r="C15" s="364" t="s">
        <v>284</v>
      </c>
      <c r="D15" s="380" t="s">
        <v>285</v>
      </c>
      <c r="E15" s="386" t="s">
        <v>286</v>
      </c>
      <c r="F15" s="383" t="s">
        <v>37</v>
      </c>
      <c r="G15" s="383" t="s">
        <v>38</v>
      </c>
      <c r="H15" s="383" t="s">
        <v>287</v>
      </c>
      <c r="I15" s="384"/>
      <c r="J15" s="360"/>
      <c r="K15" s="361" t="str">
        <f aca="false">IF(ISBLANK(J15),"",IF(J15&gt;14.94,"",IF(J15&lt;=11.4,"TSM",IF(J15&lt;=11.84,"SM",IF(J15&lt;=12.4,"KSM",IF(J15&lt;=13.04,"I A",IF(J15&lt;=13.84,"II A",IF(J15&lt;=14.94,"III A"))))))))</f>
        <v/>
      </c>
      <c r="L15" s="363" t="s">
        <v>288</v>
      </c>
    </row>
    <row r="16" customFormat="false" ht="15" hidden="false" customHeight="true" outlineLevel="0" collapsed="false">
      <c r="A16" s="355" t="n">
        <v>3</v>
      </c>
      <c r="B16" s="355" t="n">
        <v>1</v>
      </c>
      <c r="C16" s="364" t="s">
        <v>284</v>
      </c>
      <c r="D16" s="365" t="s">
        <v>306</v>
      </c>
      <c r="E16" s="382" t="s">
        <v>307</v>
      </c>
      <c r="F16" s="383" t="s">
        <v>106</v>
      </c>
      <c r="G16" s="383" t="s">
        <v>107</v>
      </c>
      <c r="H16" s="383" t="s">
        <v>308</v>
      </c>
      <c r="I16" s="384" t="s">
        <v>1100</v>
      </c>
      <c r="J16" s="360" t="n">
        <v>50.69</v>
      </c>
      <c r="K16" s="361" t="str">
        <f aca="false">IF(ISBLANK(J16),"",IF(J16&gt;58.64,"",IF(J16&lt;=43.9,"TSM",IF(J16&lt;=45.7,"SM",IF(J16&lt;=48.25,"KSM",IF(J16&lt;=51.2,"I A",IF(J16&lt;=54.54,"II A",IF(J16&lt;=58.64,"III A"))))))))</f>
        <v>I A</v>
      </c>
      <c r="L16" s="363" t="s">
        <v>309</v>
      </c>
    </row>
    <row r="17" customFormat="false" ht="15" hidden="false" customHeight="true" outlineLevel="0" collapsed="false">
      <c r="A17" s="355"/>
      <c r="B17" s="355" t="n">
        <v>2</v>
      </c>
      <c r="C17" s="364" t="s">
        <v>62</v>
      </c>
      <c r="D17" s="365" t="s">
        <v>104</v>
      </c>
      <c r="E17" s="382" t="s">
        <v>105</v>
      </c>
      <c r="F17" s="383" t="s">
        <v>106</v>
      </c>
      <c r="G17" s="383" t="s">
        <v>107</v>
      </c>
      <c r="H17" s="383"/>
      <c r="I17" s="384"/>
      <c r="J17" s="360"/>
      <c r="K17" s="361" t="str">
        <f aca="false">IF(ISBLANK(J17),"",IF(J17&gt;14.94,"",IF(J17&lt;=11.4,"TSM",IF(J17&lt;=11.84,"SM",IF(J17&lt;=12.4,"KSM",IF(J17&lt;=13.04,"I A",IF(J17&lt;=13.84,"II A",IF(J17&lt;=14.94,"III A"))))))))</f>
        <v/>
      </c>
      <c r="L17" s="363" t="s">
        <v>108</v>
      </c>
    </row>
    <row r="18" customFormat="false" ht="15" hidden="false" customHeight="true" outlineLevel="0" collapsed="false">
      <c r="A18" s="355"/>
      <c r="B18" s="355" t="n">
        <v>3</v>
      </c>
      <c r="C18" s="364" t="s">
        <v>411</v>
      </c>
      <c r="D18" s="365" t="s">
        <v>412</v>
      </c>
      <c r="E18" s="382" t="s">
        <v>413</v>
      </c>
      <c r="F18" s="383" t="s">
        <v>106</v>
      </c>
      <c r="G18" s="383" t="s">
        <v>107</v>
      </c>
      <c r="H18" s="383"/>
      <c r="I18" s="384"/>
      <c r="J18" s="360"/>
      <c r="K18" s="361" t="str">
        <f aca="false">IF(ISBLANK(J18),"",IF(J18&gt;14.94,"",IF(J18&lt;=11.4,"TSM",IF(J18&lt;=11.84,"SM",IF(J18&lt;=12.4,"KSM",IF(J18&lt;=13.04,"I A",IF(J18&lt;=13.84,"II A",IF(J18&lt;=14.94,"III A"))))))))</f>
        <v/>
      </c>
      <c r="L18" s="363" t="s">
        <v>108</v>
      </c>
    </row>
    <row r="19" customFormat="false" ht="15" hidden="false" customHeight="true" outlineLevel="0" collapsed="false">
      <c r="A19" s="355"/>
      <c r="B19" s="355" t="n">
        <v>4</v>
      </c>
      <c r="C19" s="364" t="s">
        <v>305</v>
      </c>
      <c r="D19" s="365" t="s">
        <v>306</v>
      </c>
      <c r="E19" s="382" t="s">
        <v>307</v>
      </c>
      <c r="F19" s="383" t="s">
        <v>106</v>
      </c>
      <c r="G19" s="383" t="s">
        <v>107</v>
      </c>
      <c r="H19" s="383" t="s">
        <v>308</v>
      </c>
      <c r="I19" s="384"/>
      <c r="J19" s="360"/>
      <c r="K19" s="361" t="str">
        <f aca="false">IF(ISBLANK(J19),"",IF(J19&gt;14.94,"",IF(J19&lt;=11.4,"TSM",IF(J19&lt;=11.84,"SM",IF(J19&lt;=12.4,"KSM",IF(J19&lt;=13.04,"I A",IF(J19&lt;=13.84,"II A",IF(J19&lt;=14.94,"III A"))))))))</f>
        <v/>
      </c>
      <c r="L19" s="363" t="s">
        <v>309</v>
      </c>
    </row>
    <row r="20" customFormat="false" ht="15" hidden="false" customHeight="true" outlineLevel="0" collapsed="false">
      <c r="A20" s="355" t="n">
        <v>4</v>
      </c>
      <c r="B20" s="355" t="n">
        <v>1</v>
      </c>
      <c r="C20" s="364" t="s">
        <v>257</v>
      </c>
      <c r="D20" s="365" t="s">
        <v>258</v>
      </c>
      <c r="E20" s="382" t="s">
        <v>64</v>
      </c>
      <c r="F20" s="383" t="s">
        <v>120</v>
      </c>
      <c r="G20" s="383" t="s">
        <v>218</v>
      </c>
      <c r="H20" s="383" t="s">
        <v>219</v>
      </c>
      <c r="I20" s="384" t="s">
        <v>1101</v>
      </c>
      <c r="J20" s="360" t="n">
        <v>50.88</v>
      </c>
      <c r="K20" s="361" t="str">
        <f aca="false">IF(ISBLANK(J20),"",IF(J20&gt;58.64,"",IF(J20&lt;=43.9,"TSM",IF(J20&lt;=45.7,"SM",IF(J20&lt;=48.25,"KSM",IF(J20&lt;=51.2,"I A",IF(J20&lt;=54.54,"II A",IF(J20&lt;=58.64,"III A"))))))))</f>
        <v>I A</v>
      </c>
      <c r="L20" s="363" t="s">
        <v>220</v>
      </c>
    </row>
    <row r="21" customFormat="false" ht="15" hidden="false" customHeight="true" outlineLevel="0" collapsed="false">
      <c r="A21" s="355"/>
      <c r="B21" s="355" t="n">
        <v>2</v>
      </c>
      <c r="C21" s="364" t="s">
        <v>495</v>
      </c>
      <c r="D21" s="365" t="s">
        <v>496</v>
      </c>
      <c r="E21" s="382" t="s">
        <v>497</v>
      </c>
      <c r="F21" s="383" t="s">
        <v>120</v>
      </c>
      <c r="G21" s="383" t="s">
        <v>218</v>
      </c>
      <c r="H21" s="383" t="s">
        <v>219</v>
      </c>
      <c r="I21" s="384"/>
      <c r="J21" s="360"/>
      <c r="K21" s="361" t="str">
        <f aca="false">IF(ISBLANK(J21),"",IF(J21&gt;14.94,"",IF(J21&lt;=11.4,"TSM",IF(J21&lt;=11.84,"SM",IF(J21&lt;=12.4,"KSM",IF(J21&lt;=13.04,"I A",IF(J21&lt;=13.84,"II A",IF(J21&lt;=14.94,"III A"))))))))</f>
        <v/>
      </c>
      <c r="L21" s="363" t="s">
        <v>220</v>
      </c>
    </row>
    <row r="22" customFormat="false" ht="15" hidden="false" customHeight="true" outlineLevel="0" collapsed="false">
      <c r="A22" s="355"/>
      <c r="B22" s="355" t="n">
        <v>3</v>
      </c>
      <c r="C22" s="364" t="s">
        <v>130</v>
      </c>
      <c r="D22" s="365" t="s">
        <v>312</v>
      </c>
      <c r="E22" s="382" t="s">
        <v>313</v>
      </c>
      <c r="F22" s="383" t="s">
        <v>120</v>
      </c>
      <c r="G22" s="383" t="s">
        <v>218</v>
      </c>
      <c r="H22" s="383" t="s">
        <v>219</v>
      </c>
      <c r="I22" s="384"/>
      <c r="J22" s="360"/>
      <c r="K22" s="361" t="str">
        <f aca="false">IF(ISBLANK(J22),"",IF(J22&gt;14.94,"",IF(J22&lt;=11.4,"TSM",IF(J22&lt;=11.84,"SM",IF(J22&lt;=12.4,"KSM",IF(J22&lt;=13.04,"I A",IF(J22&lt;=13.84,"II A",IF(J22&lt;=14.94,"III A"))))))))</f>
        <v/>
      </c>
      <c r="L22" s="363" t="s">
        <v>220</v>
      </c>
    </row>
    <row r="23" customFormat="false" ht="15" hidden="false" customHeight="true" outlineLevel="0" collapsed="false">
      <c r="A23" s="355"/>
      <c r="B23" s="355" t="n">
        <v>4</v>
      </c>
      <c r="C23" s="364" t="s">
        <v>117</v>
      </c>
      <c r="D23" s="365" t="s">
        <v>118</v>
      </c>
      <c r="E23" s="382" t="s">
        <v>119</v>
      </c>
      <c r="F23" s="383" t="s">
        <v>120</v>
      </c>
      <c r="G23" s="383" t="s">
        <v>121</v>
      </c>
      <c r="H23" s="383" t="s">
        <v>122</v>
      </c>
      <c r="I23" s="384"/>
      <c r="J23" s="360"/>
      <c r="K23" s="361" t="str">
        <f aca="false">IF(ISBLANK(J23),"",IF(J23&gt;14.94,"",IF(J23&lt;=11.4,"TSM",IF(J23&lt;=11.84,"SM",IF(J23&lt;=12.4,"KSM",IF(J23&lt;=13.04,"I A",IF(J23&lt;=13.84,"II A",IF(J23&lt;=14.94,"III A"))))))))</f>
        <v/>
      </c>
      <c r="L23" s="363" t="s">
        <v>123</v>
      </c>
    </row>
    <row r="24" customFormat="false" ht="15" hidden="false" customHeight="true" outlineLevel="0" collapsed="false">
      <c r="A24" s="355" t="n">
        <v>5</v>
      </c>
      <c r="B24" s="355" t="n">
        <v>1</v>
      </c>
      <c r="C24" s="364" t="s">
        <v>85</v>
      </c>
      <c r="D24" s="365" t="s">
        <v>722</v>
      </c>
      <c r="E24" s="382" t="s">
        <v>723</v>
      </c>
      <c r="F24" s="383" t="s">
        <v>210</v>
      </c>
      <c r="G24" s="383" t="s">
        <v>211</v>
      </c>
      <c r="H24" s="383"/>
      <c r="I24" s="384" t="s">
        <v>1102</v>
      </c>
      <c r="J24" s="360" t="n">
        <v>51.12</v>
      </c>
      <c r="K24" s="361" t="str">
        <f aca="false">IF(ISBLANK(J24),"",IF(J24&gt;58.64,"",IF(J24&lt;=43.9,"TSM",IF(J24&lt;=45.7,"SM",IF(J24&lt;=48.25,"KSM",IF(J24&lt;=51.2,"I A",IF(J24&lt;=54.54,"II A",IF(J24&lt;=58.64,"III A"))))))))</f>
        <v>I A</v>
      </c>
      <c r="L24" s="363" t="s">
        <v>724</v>
      </c>
    </row>
    <row r="25" customFormat="false" ht="15" hidden="false" customHeight="true" outlineLevel="0" collapsed="false">
      <c r="A25" s="355"/>
      <c r="B25" s="355" t="n">
        <v>2</v>
      </c>
      <c r="C25" s="364" t="s">
        <v>130</v>
      </c>
      <c r="D25" s="365" t="s">
        <v>290</v>
      </c>
      <c r="E25" s="382" t="s">
        <v>291</v>
      </c>
      <c r="F25" s="383" t="s">
        <v>210</v>
      </c>
      <c r="G25" s="383" t="s">
        <v>211</v>
      </c>
      <c r="H25" s="383" t="s">
        <v>292</v>
      </c>
      <c r="I25" s="384"/>
      <c r="J25" s="360"/>
      <c r="K25" s="361" t="str">
        <f aca="false">IF(ISBLANK(J25),"",IF(J25&gt;14.94,"",IF(J25&lt;=11.4,"TSM",IF(J25&lt;=11.84,"SM",IF(J25&lt;=12.4,"KSM",IF(J25&lt;=13.04,"I A",IF(J25&lt;=13.84,"II A",IF(J25&lt;=14.94,"III A"))))))))</f>
        <v/>
      </c>
      <c r="L25" s="363" t="s">
        <v>293</v>
      </c>
    </row>
    <row r="26" customFormat="false" ht="15" hidden="false" customHeight="true" outlineLevel="0" collapsed="false">
      <c r="A26" s="355"/>
      <c r="B26" s="355" t="n">
        <v>3</v>
      </c>
      <c r="C26" s="364" t="s">
        <v>745</v>
      </c>
      <c r="D26" s="365" t="s">
        <v>746</v>
      </c>
      <c r="E26" s="382" t="s">
        <v>747</v>
      </c>
      <c r="F26" s="383" t="s">
        <v>210</v>
      </c>
      <c r="G26" s="383" t="s">
        <v>211</v>
      </c>
      <c r="H26" s="383" t="s">
        <v>748</v>
      </c>
      <c r="I26" s="384"/>
      <c r="J26" s="360"/>
      <c r="K26" s="361" t="str">
        <f aca="false">IF(ISBLANK(J26),"",IF(J26&gt;14.94,"",IF(J26&lt;=11.4,"TSM",IF(J26&lt;=11.84,"SM",IF(J26&lt;=12.4,"KSM",IF(J26&lt;=13.04,"I A",IF(J26&lt;=13.84,"II A",IF(J26&lt;=14.94,"III A"))))))))</f>
        <v/>
      </c>
      <c r="L26" s="363" t="s">
        <v>753</v>
      </c>
    </row>
    <row r="27" customFormat="false" ht="15" hidden="false" customHeight="true" outlineLevel="0" collapsed="false">
      <c r="A27" s="355"/>
      <c r="B27" s="355" t="n">
        <v>4</v>
      </c>
      <c r="C27" s="364" t="s">
        <v>27</v>
      </c>
      <c r="D27" s="365" t="s">
        <v>676</v>
      </c>
      <c r="E27" s="382" t="s">
        <v>677</v>
      </c>
      <c r="F27" s="383" t="s">
        <v>210</v>
      </c>
      <c r="G27" s="383" t="s">
        <v>211</v>
      </c>
      <c r="H27" s="383"/>
      <c r="I27" s="384"/>
      <c r="J27" s="360"/>
      <c r="K27" s="361" t="str">
        <f aca="false">IF(ISBLANK(J27),"",IF(J27&gt;14.94,"",IF(J27&lt;=11.4,"TSM",IF(J27&lt;=11.84,"SM",IF(J27&lt;=12.4,"KSM",IF(J27&lt;=13.04,"I A",IF(J27&lt;=13.84,"II A",IF(J27&lt;=14.94,"III A"))))))))</f>
        <v/>
      </c>
      <c r="L27" s="363" t="s">
        <v>212</v>
      </c>
    </row>
    <row r="28" customFormat="false" ht="15" hidden="false" customHeight="true" outlineLevel="0" collapsed="false">
      <c r="A28" s="355" t="n">
        <v>6</v>
      </c>
      <c r="B28" s="355" t="n">
        <v>1</v>
      </c>
      <c r="C28" s="364" t="s">
        <v>49</v>
      </c>
      <c r="D28" s="365" t="s">
        <v>50</v>
      </c>
      <c r="E28" s="382" t="s">
        <v>51</v>
      </c>
      <c r="F28" s="383" t="s">
        <v>52</v>
      </c>
      <c r="G28" s="383" t="s">
        <v>24</v>
      </c>
      <c r="H28" s="383"/>
      <c r="I28" s="384" t="s">
        <v>1103</v>
      </c>
      <c r="J28" s="360" t="n">
        <v>51.69</v>
      </c>
      <c r="K28" s="361" t="str">
        <f aca="false">IF(ISBLANK(J28),"",IF(J28&gt;58.64,"",IF(J28&lt;=43.9,"TSM",IF(J28&lt;=45.7,"SM",IF(J28&lt;=48.25,"KSM",IF(J28&lt;=51.2,"I A",IF(J28&lt;=54.54,"II A",IF(J28&lt;=58.64,"III A"))))))))</f>
        <v>II A</v>
      </c>
      <c r="L28" s="363" t="s">
        <v>53</v>
      </c>
    </row>
    <row r="29" customFormat="false" ht="15" hidden="false" customHeight="true" outlineLevel="0" collapsed="false">
      <c r="A29" s="355"/>
      <c r="B29" s="355" t="n">
        <v>2</v>
      </c>
      <c r="C29" s="364" t="s">
        <v>75</v>
      </c>
      <c r="D29" s="365" t="s">
        <v>109</v>
      </c>
      <c r="E29" s="382" t="s">
        <v>110</v>
      </c>
      <c r="F29" s="383" t="s">
        <v>52</v>
      </c>
      <c r="G29" s="383" t="s">
        <v>24</v>
      </c>
      <c r="H29" s="383"/>
      <c r="I29" s="384"/>
      <c r="J29" s="360"/>
      <c r="K29" s="361" t="str">
        <f aca="false">IF(ISBLANK(J29),"",IF(J29&gt;14.94,"",IF(J29&lt;=11.4,"TSM",IF(J29&lt;=11.84,"SM",IF(J29&lt;=12.4,"KSM",IF(J29&lt;=13.04,"I A",IF(J29&lt;=13.84,"II A",IF(J29&lt;=14.94,"III A"))))))))</f>
        <v/>
      </c>
      <c r="L29" s="363" t="s">
        <v>53</v>
      </c>
    </row>
    <row r="30" customFormat="false" ht="15" hidden="false" customHeight="true" outlineLevel="0" collapsed="false">
      <c r="A30" s="355"/>
      <c r="B30" s="355" t="n">
        <v>3</v>
      </c>
      <c r="C30" s="364" t="s">
        <v>134</v>
      </c>
      <c r="D30" s="365" t="s">
        <v>135</v>
      </c>
      <c r="E30" s="382" t="s">
        <v>136</v>
      </c>
      <c r="F30" s="383" t="s">
        <v>52</v>
      </c>
      <c r="G30" s="383" t="s">
        <v>24</v>
      </c>
      <c r="H30" s="383"/>
      <c r="I30" s="384"/>
      <c r="J30" s="360"/>
      <c r="K30" s="361" t="str">
        <f aca="false">IF(ISBLANK(J30),"",IF(J30&gt;14.94,"",IF(J30&lt;=11.4,"TSM",IF(J30&lt;=11.84,"SM",IF(J30&lt;=12.4,"KSM",IF(J30&lt;=13.04,"I A",IF(J30&lt;=13.84,"II A",IF(J30&lt;=14.94,"III A"))))))))</f>
        <v/>
      </c>
      <c r="L30" s="363" t="s">
        <v>137</v>
      </c>
    </row>
    <row r="31" customFormat="false" ht="15" hidden="false" customHeight="true" outlineLevel="0" collapsed="false">
      <c r="A31" s="355"/>
      <c r="B31" s="355" t="n">
        <v>4</v>
      </c>
      <c r="C31" s="364" t="s">
        <v>94</v>
      </c>
      <c r="D31" s="365" t="s">
        <v>95</v>
      </c>
      <c r="E31" s="382" t="s">
        <v>96</v>
      </c>
      <c r="F31" s="383" t="s">
        <v>52</v>
      </c>
      <c r="G31" s="383" t="s">
        <v>24</v>
      </c>
      <c r="H31" s="383" t="s">
        <v>46</v>
      </c>
      <c r="I31" s="384"/>
      <c r="J31" s="360"/>
      <c r="K31" s="361" t="str">
        <f aca="false">IF(ISBLANK(J31),"",IF(J31&gt;14.94,"",IF(J31&lt;=11.4,"TSM",IF(J31&lt;=11.84,"SM",IF(J31&lt;=12.4,"KSM",IF(J31&lt;=13.04,"I A",IF(J31&lt;=13.84,"II A",IF(J31&lt;=14.94,"III A"))))))))</f>
        <v/>
      </c>
      <c r="L31" s="363" t="s">
        <v>47</v>
      </c>
    </row>
    <row r="32" customFormat="false" ht="15" hidden="false" customHeight="true" outlineLevel="0" collapsed="false">
      <c r="A32" s="355" t="n">
        <v>7</v>
      </c>
      <c r="B32" s="355" t="n">
        <v>1</v>
      </c>
      <c r="C32" s="364" t="s">
        <v>85</v>
      </c>
      <c r="D32" s="365" t="s">
        <v>86</v>
      </c>
      <c r="E32" s="382" t="s">
        <v>87</v>
      </c>
      <c r="F32" s="383" t="s">
        <v>88</v>
      </c>
      <c r="G32" s="383" t="s">
        <v>89</v>
      </c>
      <c r="H32" s="383" t="s">
        <v>90</v>
      </c>
      <c r="I32" s="384" t="s">
        <v>1104</v>
      </c>
      <c r="J32" s="360" t="n">
        <v>51.8</v>
      </c>
      <c r="K32" s="361" t="str">
        <f aca="false">IF(ISBLANK(J32),"",IF(J32&gt;58.64,"",IF(J32&lt;=43.9,"TSM",IF(J32&lt;=45.7,"SM",IF(J32&lt;=48.25,"KSM",IF(J32&lt;=51.2,"I A",IF(J32&lt;=54.54,"II A",IF(J32&lt;=58.64,"III A"))))))))</f>
        <v>II A</v>
      </c>
      <c r="L32" s="363" t="s">
        <v>91</v>
      </c>
    </row>
    <row r="33" customFormat="false" ht="15" hidden="false" customHeight="true" outlineLevel="0" collapsed="false">
      <c r="A33" s="355"/>
      <c r="B33" s="355" t="n">
        <v>2</v>
      </c>
      <c r="C33" s="364" t="s">
        <v>49</v>
      </c>
      <c r="D33" s="365" t="s">
        <v>824</v>
      </c>
      <c r="E33" s="382" t="s">
        <v>825</v>
      </c>
      <c r="F33" s="383" t="s">
        <v>88</v>
      </c>
      <c r="G33" s="383" t="s">
        <v>826</v>
      </c>
      <c r="H33" s="383" t="s">
        <v>90</v>
      </c>
      <c r="I33" s="384"/>
      <c r="J33" s="360"/>
      <c r="K33" s="361" t="str">
        <f aca="false">IF(ISBLANK(J33),"",IF(J33&gt;14.94,"",IF(J33&lt;=11.4,"TSM",IF(J33&lt;=11.84,"SM",IF(J33&lt;=12.4,"KSM",IF(J33&lt;=13.04,"I A",IF(J33&lt;=13.84,"II A",IF(J33&lt;=14.94,"III A"))))))))</f>
        <v/>
      </c>
      <c r="L33" s="363" t="s">
        <v>91</v>
      </c>
    </row>
    <row r="34" customFormat="false" ht="15" hidden="false" customHeight="true" outlineLevel="0" collapsed="false">
      <c r="A34" s="355"/>
      <c r="B34" s="355" t="n">
        <v>3</v>
      </c>
      <c r="C34" s="364" t="s">
        <v>62</v>
      </c>
      <c r="D34" s="365" t="s">
        <v>909</v>
      </c>
      <c r="E34" s="382" t="s">
        <v>910</v>
      </c>
      <c r="F34" s="383" t="s">
        <v>911</v>
      </c>
      <c r="G34" s="383" t="s">
        <v>826</v>
      </c>
      <c r="H34" s="383" t="s">
        <v>90</v>
      </c>
      <c r="I34" s="384"/>
      <c r="J34" s="360"/>
      <c r="K34" s="361" t="str">
        <f aca="false">IF(ISBLANK(J34),"",IF(J34&gt;14.94,"",IF(J34&lt;=11.4,"TSM",IF(J34&lt;=11.84,"SM",IF(J34&lt;=12.4,"KSM",IF(J34&lt;=13.04,"I A",IF(J34&lt;=13.84,"II A",IF(J34&lt;=14.94,"III A"))))))))</f>
        <v/>
      </c>
      <c r="L34" s="363" t="s">
        <v>953</v>
      </c>
    </row>
    <row r="35" customFormat="false" ht="15" hidden="false" customHeight="true" outlineLevel="0" collapsed="false">
      <c r="A35" s="355"/>
      <c r="B35" s="355" t="n">
        <v>4</v>
      </c>
      <c r="C35" s="364" t="s">
        <v>112</v>
      </c>
      <c r="D35" s="365" t="s">
        <v>113</v>
      </c>
      <c r="E35" s="382" t="s">
        <v>114</v>
      </c>
      <c r="F35" s="383" t="s">
        <v>88</v>
      </c>
      <c r="G35" s="383" t="s">
        <v>89</v>
      </c>
      <c r="H35" s="383"/>
      <c r="I35" s="384"/>
      <c r="J35" s="360"/>
      <c r="K35" s="361" t="str">
        <f aca="false">IF(ISBLANK(J35),"",IF(J35&gt;14.94,"",IF(J35&lt;=11.4,"TSM",IF(J35&lt;=11.84,"SM",IF(J35&lt;=12.4,"KSM",IF(J35&lt;=13.04,"I A",IF(J35&lt;=13.84,"II A",IF(J35&lt;=14.94,"III A"))))))))</f>
        <v/>
      </c>
      <c r="L35" s="363" t="s">
        <v>115</v>
      </c>
    </row>
    <row r="36" customFormat="false" ht="15" hidden="false" customHeight="true" outlineLevel="0" collapsed="false">
      <c r="A36" s="355" t="n">
        <v>8</v>
      </c>
      <c r="B36" s="355" t="n">
        <v>1</v>
      </c>
      <c r="C36" s="364" t="s">
        <v>274</v>
      </c>
      <c r="D36" s="365" t="s">
        <v>839</v>
      </c>
      <c r="E36" s="382" t="s">
        <v>840</v>
      </c>
      <c r="F36" s="383" t="s">
        <v>152</v>
      </c>
      <c r="G36" s="383" t="s">
        <v>38</v>
      </c>
      <c r="H36" s="383"/>
      <c r="I36" s="384" t="s">
        <v>1105</v>
      </c>
      <c r="J36" s="360" t="n">
        <v>52.14</v>
      </c>
      <c r="K36" s="361" t="str">
        <f aca="false">IF(ISBLANK(J36),"",IF(J36&gt;58.64,"",IF(J36&lt;=43.9,"TSM",IF(J36&lt;=45.7,"SM",IF(J36&lt;=48.25,"KSM",IF(J36&lt;=51.2,"I A",IF(J36&lt;=54.54,"II A",IF(J36&lt;=58.64,"III A"))))))))</f>
        <v>II A</v>
      </c>
      <c r="L36" s="363" t="s">
        <v>417</v>
      </c>
    </row>
    <row r="37" customFormat="false" ht="15" hidden="false" customHeight="true" outlineLevel="0" collapsed="false">
      <c r="A37" s="355"/>
      <c r="B37" s="355" t="n">
        <v>2</v>
      </c>
      <c r="C37" s="364" t="s">
        <v>768</v>
      </c>
      <c r="D37" s="365" t="s">
        <v>769</v>
      </c>
      <c r="E37" s="382" t="s">
        <v>770</v>
      </c>
      <c r="F37" s="383" t="s">
        <v>152</v>
      </c>
      <c r="G37" s="383" t="s">
        <v>38</v>
      </c>
      <c r="H37" s="383"/>
      <c r="I37" s="384"/>
      <c r="J37" s="360"/>
      <c r="K37" s="361" t="str">
        <f aca="false">IF(ISBLANK(J37),"",IF(J37&gt;14.94,"",IF(J37&lt;=11.4,"TSM",IF(J37&lt;=11.84,"SM",IF(J37&lt;=12.4,"KSM",IF(J37&lt;=13.04,"I A",IF(J37&lt;=13.84,"II A",IF(J37&lt;=14.94,"III A"))))))))</f>
        <v/>
      </c>
      <c r="L37" s="363" t="s">
        <v>772</v>
      </c>
    </row>
    <row r="38" customFormat="false" ht="15" hidden="false" customHeight="true" outlineLevel="0" collapsed="false">
      <c r="A38" s="355"/>
      <c r="B38" s="355" t="n">
        <v>3</v>
      </c>
      <c r="C38" s="364" t="s">
        <v>27</v>
      </c>
      <c r="D38" s="365" t="s">
        <v>827</v>
      </c>
      <c r="E38" s="382" t="s">
        <v>828</v>
      </c>
      <c r="F38" s="383" t="s">
        <v>152</v>
      </c>
      <c r="G38" s="383" t="s">
        <v>38</v>
      </c>
      <c r="H38" s="383"/>
      <c r="I38" s="384"/>
      <c r="J38" s="360"/>
      <c r="K38" s="361" t="str">
        <f aca="false">IF(ISBLANK(J38),"",IF(J38&gt;14.94,"",IF(J38&lt;=11.4,"TSM",IF(J38&lt;=11.84,"SM",IF(J38&lt;=12.4,"KSM",IF(J38&lt;=13.04,"I A",IF(J38&lt;=13.84,"II A",IF(J38&lt;=14.94,"III A"))))))))</f>
        <v/>
      </c>
      <c r="L38" s="363" t="s">
        <v>273</v>
      </c>
    </row>
    <row r="39" customFormat="false" ht="15" hidden="false" customHeight="true" outlineLevel="0" collapsed="false">
      <c r="A39" s="355"/>
      <c r="B39" s="355" t="n">
        <v>4</v>
      </c>
      <c r="C39" s="364" t="s">
        <v>765</v>
      </c>
      <c r="D39" s="365" t="s">
        <v>766</v>
      </c>
      <c r="E39" s="382" t="s">
        <v>767</v>
      </c>
      <c r="F39" s="383" t="s">
        <v>152</v>
      </c>
      <c r="G39" s="383" t="s">
        <v>38</v>
      </c>
      <c r="H39" s="383"/>
      <c r="I39" s="384"/>
      <c r="J39" s="360"/>
      <c r="K39" s="361" t="str">
        <f aca="false">IF(ISBLANK(J39),"",IF(J39&gt;14.94,"",IF(J39&lt;=11.4,"TSM",IF(J39&lt;=11.84,"SM",IF(J39&lt;=12.4,"KSM",IF(J39&lt;=13.04,"I A",IF(J39&lt;=13.84,"II A",IF(J39&lt;=14.94,"III A"))))))))</f>
        <v/>
      </c>
      <c r="L39" s="363" t="s">
        <v>273</v>
      </c>
    </row>
    <row r="40" customFormat="false" ht="15" hidden="false" customHeight="true" outlineLevel="0" collapsed="false">
      <c r="A40" s="355" t="n">
        <v>9</v>
      </c>
      <c r="B40" s="355" t="n">
        <v>1</v>
      </c>
      <c r="C40" s="364" t="s">
        <v>100</v>
      </c>
      <c r="D40" s="365" t="s">
        <v>101</v>
      </c>
      <c r="E40" s="382" t="s">
        <v>102</v>
      </c>
      <c r="F40" s="383" t="s">
        <v>65</v>
      </c>
      <c r="G40" s="383" t="s">
        <v>66</v>
      </c>
      <c r="H40" s="383" t="s">
        <v>67</v>
      </c>
      <c r="I40" s="384" t="s">
        <v>1106</v>
      </c>
      <c r="J40" s="360" t="n">
        <v>54.87</v>
      </c>
      <c r="K40" s="361" t="str">
        <f aca="false">IF(ISBLANK(J40),"",IF(J40&gt;58.64,"",IF(J40&lt;=43.9,"TSM",IF(J40&lt;=45.7,"SM",IF(J40&lt;=48.25,"KSM",IF(J40&lt;=51.2,"I A",IF(J40&lt;=54.54,"II A",IF(J40&lt;=58.64,"III A"))))))))</f>
        <v>III A</v>
      </c>
      <c r="L40" s="363" t="s">
        <v>68</v>
      </c>
    </row>
    <row r="41" customFormat="false" ht="15" hidden="false" customHeight="true" outlineLevel="0" collapsed="false">
      <c r="A41" s="355"/>
      <c r="B41" s="355" t="n">
        <v>2</v>
      </c>
      <c r="C41" s="364" t="s">
        <v>70</v>
      </c>
      <c r="D41" s="365" t="s">
        <v>71</v>
      </c>
      <c r="E41" s="382" t="s">
        <v>72</v>
      </c>
      <c r="F41" s="383" t="s">
        <v>65</v>
      </c>
      <c r="G41" s="383" t="s">
        <v>66</v>
      </c>
      <c r="H41" s="383" t="s">
        <v>67</v>
      </c>
      <c r="I41" s="384"/>
      <c r="J41" s="360"/>
      <c r="K41" s="361" t="str">
        <f aca="false">IF(ISBLANK(J41),"",IF(J41&gt;14.94,"",IF(J41&lt;=11.4,"TSM",IF(J41&lt;=11.84,"SM",IF(J41&lt;=12.4,"KSM",IF(J41&lt;=13.04,"I A",IF(J41&lt;=13.84,"II A",IF(J41&lt;=14.94,"III A"))))))))</f>
        <v/>
      </c>
      <c r="L41" s="363" t="s">
        <v>73</v>
      </c>
    </row>
    <row r="42" customFormat="false" ht="15" hidden="false" customHeight="true" outlineLevel="0" collapsed="false">
      <c r="A42" s="355"/>
      <c r="B42" s="355" t="n">
        <v>3</v>
      </c>
      <c r="C42" s="364" t="s">
        <v>837</v>
      </c>
      <c r="D42" s="365" t="s">
        <v>838</v>
      </c>
      <c r="E42" s="382" t="s">
        <v>798</v>
      </c>
      <c r="F42" s="383" t="s">
        <v>65</v>
      </c>
      <c r="G42" s="383" t="s">
        <v>66</v>
      </c>
      <c r="H42" s="383" t="s">
        <v>67</v>
      </c>
      <c r="I42" s="384"/>
      <c r="J42" s="360"/>
      <c r="K42" s="361" t="str">
        <f aca="false">IF(ISBLANK(J42),"",IF(J42&gt;14.94,"",IF(J42&lt;=11.4,"TSM",IF(J42&lt;=11.84,"SM",IF(J42&lt;=12.4,"KSM",IF(J42&lt;=13.04,"I A",IF(J42&lt;=13.84,"II A",IF(J42&lt;=14.94,"III A"))))))))</f>
        <v/>
      </c>
      <c r="L42" s="363" t="s">
        <v>68</v>
      </c>
    </row>
    <row r="43" customFormat="false" ht="15" hidden="false" customHeight="true" outlineLevel="0" collapsed="false">
      <c r="A43" s="355"/>
      <c r="B43" s="355" t="n">
        <v>4</v>
      </c>
      <c r="C43" s="364" t="s">
        <v>62</v>
      </c>
      <c r="D43" s="365" t="s">
        <v>63</v>
      </c>
      <c r="E43" s="382" t="s">
        <v>64</v>
      </c>
      <c r="F43" s="383" t="s">
        <v>65</v>
      </c>
      <c r="G43" s="383" t="s">
        <v>66</v>
      </c>
      <c r="H43" s="383" t="s">
        <v>67</v>
      </c>
      <c r="I43" s="384"/>
      <c r="J43" s="360"/>
      <c r="K43" s="361" t="str">
        <f aca="false">IF(ISBLANK(J43),"",IF(J43&gt;14.94,"",IF(J43&lt;=11.4,"TSM",IF(J43&lt;=11.84,"SM",IF(J43&lt;=12.4,"KSM",IF(J43&lt;=13.04,"I A",IF(J43&lt;=13.84,"II A",IF(J43&lt;=14.94,"III A"))))))))</f>
        <v/>
      </c>
      <c r="L43" s="363" t="s">
        <v>68</v>
      </c>
    </row>
    <row r="44" customFormat="false" ht="18" hidden="false" customHeight="true" outlineLevel="0" collapsed="false"/>
  </sheetData>
  <mergeCells count="36">
    <mergeCell ref="A8:A11"/>
    <mergeCell ref="I8:I11"/>
    <mergeCell ref="J8:J11"/>
    <mergeCell ref="K8:K11"/>
    <mergeCell ref="A12:A15"/>
    <mergeCell ref="I12:I15"/>
    <mergeCell ref="J12:J15"/>
    <mergeCell ref="K12:K15"/>
    <mergeCell ref="A16:A19"/>
    <mergeCell ref="I16:I19"/>
    <mergeCell ref="J16:J19"/>
    <mergeCell ref="K16:K19"/>
    <mergeCell ref="A20:A23"/>
    <mergeCell ref="I20:I23"/>
    <mergeCell ref="J20:J23"/>
    <mergeCell ref="K20:K23"/>
    <mergeCell ref="A24:A27"/>
    <mergeCell ref="I24:I27"/>
    <mergeCell ref="J24:J27"/>
    <mergeCell ref="K24:K27"/>
    <mergeCell ref="A28:A31"/>
    <mergeCell ref="I28:I31"/>
    <mergeCell ref="J28:J31"/>
    <mergeCell ref="K28:K31"/>
    <mergeCell ref="A32:A35"/>
    <mergeCell ref="I32:I35"/>
    <mergeCell ref="J32:J35"/>
    <mergeCell ref="K32:K35"/>
    <mergeCell ref="A36:A39"/>
    <mergeCell ref="I36:I39"/>
    <mergeCell ref="J36:J39"/>
    <mergeCell ref="K36:K39"/>
    <mergeCell ref="A40:A43"/>
    <mergeCell ref="I40:I43"/>
    <mergeCell ref="J40:J43"/>
    <mergeCell ref="K40:K43"/>
  </mergeCells>
  <printOptions headings="false" gridLines="false" gridLinesSet="true" horizontalCentered="true" verticalCentered="false"/>
  <pageMargins left="0.39375" right="0.39375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>
  <sheetPr filterMode="false">
    <tabColor rgb="FF0070C0"/>
    <pageSetUpPr fitToPage="false"/>
  </sheetPr>
  <dimension ref="A1:N31"/>
  <sheetViews>
    <sheetView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O17" activeCellId="0" sqref="O17"/>
    </sheetView>
  </sheetViews>
  <sheetFormatPr defaultRowHeight="13.2" zeroHeight="false" outlineLevelRow="0" outlineLevelCol="0"/>
  <cols>
    <col collapsed="false" customWidth="true" hidden="false" outlineLevel="0" max="1" min="1" style="338" width="5.44"/>
    <col collapsed="false" customWidth="true" hidden="false" outlineLevel="0" max="2" min="2" style="338" width="4.56"/>
    <col collapsed="false" customWidth="true" hidden="false" outlineLevel="0" max="3" min="3" style="338" width="11.66"/>
    <col collapsed="false" customWidth="true" hidden="false" outlineLevel="0" max="4" min="4" style="338" width="13.33"/>
    <col collapsed="false" customWidth="true" hidden="false" outlineLevel="0" max="5" min="5" style="338" width="9.66"/>
    <col collapsed="false" customWidth="true" hidden="false" outlineLevel="0" max="6" min="6" style="338" width="10"/>
    <col collapsed="false" customWidth="true" hidden="false" outlineLevel="0" max="7" min="7" style="338" width="14.66"/>
    <col collapsed="false" customWidth="true" hidden="false" outlineLevel="0" max="8" min="8" style="338" width="13.55"/>
    <col collapsed="false" customWidth="true" hidden="false" outlineLevel="0" max="9" min="9" style="338" width="6.11"/>
    <col collapsed="false" customWidth="true" hidden="false" outlineLevel="0" max="10" min="10" style="338" width="9"/>
    <col collapsed="false" customWidth="true" hidden="false" outlineLevel="0" max="11" min="11" style="338" width="6.34"/>
    <col collapsed="false" customWidth="true" hidden="false" outlineLevel="0" max="12" min="12" style="338" width="24.44"/>
    <col collapsed="false" customWidth="true" hidden="false" outlineLevel="0" max="13" min="13" style="338" width="3.11"/>
    <col collapsed="false" customWidth="true" hidden="false" outlineLevel="0" max="14" min="14" style="338" width="9.11"/>
    <col collapsed="false" customWidth="true" hidden="false" outlineLevel="0" max="1025" min="15" style="338" width="8.89"/>
  </cols>
  <sheetData>
    <row r="1" s="11" customFormat="true" ht="18.75" hidden="false" customHeight="true" outlineLevel="0" collapsed="false">
      <c r="A1" s="339" t="s">
        <v>0</v>
      </c>
      <c r="B1" s="340"/>
      <c r="C1" s="10"/>
      <c r="E1" s="12"/>
      <c r="I1" s="5"/>
      <c r="J1" s="13"/>
      <c r="K1" s="13"/>
      <c r="M1" s="5"/>
      <c r="N1" s="119"/>
    </row>
    <row r="2" s="17" customFormat="true" ht="12.75" hidden="false" customHeight="true" outlineLevel="0" collapsed="false">
      <c r="A2" s="387"/>
      <c r="B2" s="340"/>
      <c r="C2" s="16"/>
      <c r="E2" s="18"/>
      <c r="I2" s="19"/>
      <c r="J2" s="20"/>
      <c r="K2" s="20"/>
      <c r="L2" s="21" t="s">
        <v>1</v>
      </c>
      <c r="M2" s="19"/>
      <c r="N2" s="133"/>
    </row>
    <row r="3" s="3" customFormat="true" ht="15" hidden="false" customHeight="true" outlineLevel="0" collapsed="false">
      <c r="A3" s="23"/>
      <c r="B3" s="23"/>
      <c r="C3" s="2"/>
      <c r="E3" s="4"/>
      <c r="I3" s="5"/>
      <c r="J3" s="6"/>
      <c r="K3" s="6"/>
      <c r="L3" s="24" t="s">
        <v>2</v>
      </c>
      <c r="M3" s="5"/>
      <c r="N3" s="119"/>
    </row>
    <row r="4" s="3" customFormat="true" ht="15.75" hidden="false" customHeight="true" outlineLevel="0" collapsed="false">
      <c r="A4" s="1"/>
      <c r="B4" s="1"/>
      <c r="C4" s="25" t="s">
        <v>1107</v>
      </c>
      <c r="E4" s="26"/>
      <c r="I4" s="5"/>
      <c r="J4" s="6"/>
      <c r="K4" s="6"/>
      <c r="L4" s="6"/>
      <c r="M4" s="5"/>
      <c r="N4" s="119"/>
    </row>
    <row r="5" s="342" customFormat="true" ht="10.2" hidden="false" customHeight="true" outlineLevel="0" collapsed="false">
      <c r="A5" s="341"/>
      <c r="B5" s="341"/>
      <c r="C5" s="341"/>
    </row>
    <row r="6" s="342" customFormat="true" ht="18" hidden="false" customHeight="true" outlineLevel="0" collapsed="false">
      <c r="A6" s="341"/>
      <c r="B6" s="341"/>
      <c r="C6" s="341"/>
      <c r="F6" s="344"/>
      <c r="I6" s="345" t="s">
        <v>1093</v>
      </c>
    </row>
    <row r="7" s="354" customFormat="true" ht="37.95" hidden="false" customHeight="true" outlineLevel="0" collapsed="false">
      <c r="A7" s="346" t="s">
        <v>142</v>
      </c>
      <c r="B7" s="347" t="s">
        <v>1094</v>
      </c>
      <c r="C7" s="348" t="s">
        <v>1095</v>
      </c>
      <c r="D7" s="349" t="s">
        <v>1096</v>
      </c>
      <c r="E7" s="350" t="s">
        <v>9</v>
      </c>
      <c r="F7" s="351" t="s">
        <v>10</v>
      </c>
      <c r="G7" s="351" t="s">
        <v>144</v>
      </c>
      <c r="H7" s="351" t="s">
        <v>12</v>
      </c>
      <c r="I7" s="352" t="s">
        <v>13</v>
      </c>
      <c r="J7" s="352" t="s">
        <v>1108</v>
      </c>
      <c r="K7" s="351" t="s">
        <v>18</v>
      </c>
      <c r="L7" s="353" t="s">
        <v>19</v>
      </c>
    </row>
    <row r="8" customFormat="false" ht="15" hidden="false" customHeight="true" outlineLevel="0" collapsed="false">
      <c r="A8" s="355" t="n">
        <v>1</v>
      </c>
      <c r="B8" s="355" t="n">
        <v>1</v>
      </c>
      <c r="C8" s="356" t="s">
        <v>699</v>
      </c>
      <c r="D8" s="357" t="s">
        <v>700</v>
      </c>
      <c r="E8" s="362" t="s">
        <v>57</v>
      </c>
      <c r="F8" s="363" t="s">
        <v>37</v>
      </c>
      <c r="G8" s="363" t="s">
        <v>38</v>
      </c>
      <c r="H8" s="367"/>
      <c r="I8" s="384" t="n">
        <v>72</v>
      </c>
      <c r="J8" s="360" t="n">
        <v>43.77</v>
      </c>
      <c r="K8" s="361" t="str">
        <f aca="false">IF(ISBLANK(J8),"",IF(J8&gt;52,"",IF(J8&lt;=39.8,"TSM",IF(J8&lt;=41.3,"SM",IF(J8&lt;=42.75,"KSM",IF(J8&lt;=45,"I A",IF(J8&lt;=48,"II A",IF(J8&lt;=52,"III A"))))))))</f>
        <v>I A</v>
      </c>
      <c r="L8" s="363" t="s">
        <v>83</v>
      </c>
    </row>
    <row r="9" customFormat="false" ht="15" hidden="false" customHeight="true" outlineLevel="0" collapsed="false">
      <c r="A9" s="355"/>
      <c r="B9" s="355" t="n">
        <v>2</v>
      </c>
      <c r="C9" s="356" t="s">
        <v>207</v>
      </c>
      <c r="D9" s="357" t="s">
        <v>487</v>
      </c>
      <c r="E9" s="362" t="s">
        <v>488</v>
      </c>
      <c r="F9" s="363" t="s">
        <v>37</v>
      </c>
      <c r="G9" s="363" t="s">
        <v>38</v>
      </c>
      <c r="H9" s="363"/>
      <c r="I9" s="384"/>
      <c r="J9" s="360"/>
      <c r="K9" s="361" t="str">
        <f aca="false">IF(ISBLANK(J9),"",IF(J9&gt;14.94,"",IF(J9&lt;=11.4,"TSM",IF(J9&lt;=11.84,"SM",IF(J9&lt;=12.4,"KSM",IF(J9&lt;=13.04,"I A",IF(J9&lt;=13.84,"II A",IF(J9&lt;=14.94,"III A"))))))))</f>
        <v/>
      </c>
      <c r="L9" s="363" t="s">
        <v>153</v>
      </c>
    </row>
    <row r="10" customFormat="false" ht="15" hidden="false" customHeight="true" outlineLevel="0" collapsed="false">
      <c r="A10" s="355"/>
      <c r="B10" s="355" t="n">
        <v>3</v>
      </c>
      <c r="C10" s="356" t="s">
        <v>155</v>
      </c>
      <c r="D10" s="357" t="s">
        <v>156</v>
      </c>
      <c r="E10" s="362" t="s">
        <v>157</v>
      </c>
      <c r="F10" s="363" t="s">
        <v>37</v>
      </c>
      <c r="G10" s="363" t="s">
        <v>38</v>
      </c>
      <c r="H10" s="367"/>
      <c r="I10" s="384"/>
      <c r="J10" s="360"/>
      <c r="K10" s="361" t="str">
        <f aca="false">IF(ISBLANK(J10),"",IF(J10&gt;14.94,"",IF(J10&lt;=11.4,"TSM",IF(J10&lt;=11.84,"SM",IF(J10&lt;=12.4,"KSM",IF(J10&lt;=13.04,"I A",IF(J10&lt;=13.84,"II A",IF(J10&lt;=14.94,"III A"))))))))</f>
        <v/>
      </c>
      <c r="L10" s="363" t="s">
        <v>158</v>
      </c>
    </row>
    <row r="11" customFormat="false" ht="15" hidden="false" customHeight="true" outlineLevel="0" collapsed="false">
      <c r="A11" s="355"/>
      <c r="B11" s="355" t="n">
        <v>4</v>
      </c>
      <c r="C11" s="356" t="s">
        <v>165</v>
      </c>
      <c r="D11" s="357" t="s">
        <v>166</v>
      </c>
      <c r="E11" s="362" t="s">
        <v>36</v>
      </c>
      <c r="F11" s="363" t="s">
        <v>37</v>
      </c>
      <c r="G11" s="363" t="s">
        <v>38</v>
      </c>
      <c r="H11" s="367" t="s">
        <v>39</v>
      </c>
      <c r="I11" s="384"/>
      <c r="J11" s="360"/>
      <c r="K11" s="361" t="str">
        <f aca="false">IF(ISBLANK(J11),"",IF(J11&gt;14.94,"",IF(J11&lt;=11.4,"TSM",IF(J11&lt;=11.84,"SM",IF(J11&lt;=12.4,"KSM",IF(J11&lt;=13.04,"I A",IF(J11&lt;=13.84,"II A",IF(J11&lt;=14.94,"III A"))))))))</f>
        <v/>
      </c>
      <c r="L11" s="363" t="s">
        <v>40</v>
      </c>
    </row>
    <row r="12" customFormat="false" ht="15" hidden="false" customHeight="true" outlineLevel="0" collapsed="false">
      <c r="A12" s="355" t="n">
        <v>2</v>
      </c>
      <c r="B12" s="355" t="n">
        <v>1</v>
      </c>
      <c r="C12" s="356" t="s">
        <v>241</v>
      </c>
      <c r="D12" s="357" t="s">
        <v>242</v>
      </c>
      <c r="E12" s="362" t="s">
        <v>243</v>
      </c>
      <c r="F12" s="363" t="s">
        <v>88</v>
      </c>
      <c r="G12" s="363" t="s">
        <v>89</v>
      </c>
      <c r="H12" s="367" t="s">
        <v>90</v>
      </c>
      <c r="I12" s="384" t="s">
        <v>1099</v>
      </c>
      <c r="J12" s="360" t="n">
        <v>44.97</v>
      </c>
      <c r="K12" s="361" t="str">
        <f aca="false">IF(ISBLANK(J12),"",IF(J12&gt;52,"",IF(J12&lt;=39.8,"TSM",IF(J12&lt;=41.3,"SM",IF(J12&lt;=42.75,"KSM",IF(J12&lt;=45,"I A",IF(J12&lt;=48,"II A",IF(J12&lt;=52,"III A"))))))))</f>
        <v>I A</v>
      </c>
      <c r="L12" s="363" t="s">
        <v>192</v>
      </c>
    </row>
    <row r="13" customFormat="false" ht="15" hidden="false" customHeight="true" outlineLevel="0" collapsed="false">
      <c r="A13" s="355"/>
      <c r="B13" s="355" t="n">
        <v>2</v>
      </c>
      <c r="C13" s="356" t="s">
        <v>159</v>
      </c>
      <c r="D13" s="357" t="s">
        <v>160</v>
      </c>
      <c r="E13" s="362" t="s">
        <v>161</v>
      </c>
      <c r="F13" s="363" t="s">
        <v>88</v>
      </c>
      <c r="G13" s="363" t="s">
        <v>89</v>
      </c>
      <c r="H13" s="363" t="s">
        <v>162</v>
      </c>
      <c r="I13" s="384"/>
      <c r="J13" s="360"/>
      <c r="K13" s="361" t="str">
        <f aca="false">IF(ISBLANK(J13),"",IF(J13&gt;14.94,"",IF(J13&lt;=11.4,"TSM",IF(J13&lt;=11.84,"SM",IF(J13&lt;=12.4,"KSM",IF(J13&lt;=13.04,"I A",IF(J13&lt;=13.84,"II A",IF(J13&lt;=14.94,"III A"))))))))</f>
        <v/>
      </c>
      <c r="L13" s="363" t="s">
        <v>163</v>
      </c>
    </row>
    <row r="14" customFormat="false" ht="15" hidden="false" customHeight="true" outlineLevel="0" collapsed="false">
      <c r="A14" s="355"/>
      <c r="B14" s="355" t="n">
        <v>3</v>
      </c>
      <c r="C14" s="356" t="s">
        <v>231</v>
      </c>
      <c r="D14" s="357" t="s">
        <v>232</v>
      </c>
      <c r="E14" s="362" t="s">
        <v>233</v>
      </c>
      <c r="F14" s="363" t="s">
        <v>88</v>
      </c>
      <c r="G14" s="363" t="s">
        <v>89</v>
      </c>
      <c r="H14" s="367" t="s">
        <v>234</v>
      </c>
      <c r="I14" s="384"/>
      <c r="J14" s="360"/>
      <c r="K14" s="361" t="str">
        <f aca="false">IF(ISBLANK(J14),"",IF(J14&gt;14.94,"",IF(J14&lt;=11.4,"TSM",IF(J14&lt;=11.84,"SM",IF(J14&lt;=12.4,"KSM",IF(J14&lt;=13.04,"I A",IF(J14&lt;=13.84,"II A",IF(J14&lt;=14.94,"III A"))))))))</f>
        <v/>
      </c>
      <c r="L14" s="363" t="s">
        <v>235</v>
      </c>
    </row>
    <row r="15" customFormat="false" ht="15" hidden="false" customHeight="true" outlineLevel="0" collapsed="false">
      <c r="A15" s="355"/>
      <c r="B15" s="355" t="n">
        <v>4</v>
      </c>
      <c r="C15" s="356" t="s">
        <v>380</v>
      </c>
      <c r="D15" s="357" t="s">
        <v>849</v>
      </c>
      <c r="E15" s="362" t="s">
        <v>850</v>
      </c>
      <c r="F15" s="363" t="s">
        <v>88</v>
      </c>
      <c r="G15" s="363" t="s">
        <v>826</v>
      </c>
      <c r="H15" s="367" t="s">
        <v>90</v>
      </c>
      <c r="I15" s="384"/>
      <c r="J15" s="360"/>
      <c r="K15" s="361" t="str">
        <f aca="false">IF(ISBLANK(J15),"",IF(J15&gt;14.94,"",IF(J15&lt;=11.4,"TSM",IF(J15&lt;=11.84,"SM",IF(J15&lt;=12.4,"KSM",IF(J15&lt;=13.04,"I A",IF(J15&lt;=13.84,"II A",IF(J15&lt;=14.94,"III A"))))))))</f>
        <v/>
      </c>
      <c r="L15" s="363" t="s">
        <v>91</v>
      </c>
    </row>
    <row r="16" customFormat="false" ht="15" hidden="false" customHeight="true" outlineLevel="0" collapsed="false">
      <c r="A16" s="355" t="n">
        <v>3</v>
      </c>
      <c r="B16" s="355" t="n">
        <v>1</v>
      </c>
      <c r="C16" s="356" t="s">
        <v>344</v>
      </c>
      <c r="D16" s="357" t="s">
        <v>368</v>
      </c>
      <c r="E16" s="362" t="s">
        <v>64</v>
      </c>
      <c r="F16" s="363" t="s">
        <v>120</v>
      </c>
      <c r="G16" s="363" t="s">
        <v>218</v>
      </c>
      <c r="H16" s="367" t="s">
        <v>219</v>
      </c>
      <c r="I16" s="384" t="s">
        <v>1100</v>
      </c>
      <c r="J16" s="360" t="n">
        <v>45.44</v>
      </c>
      <c r="K16" s="361" t="str">
        <f aca="false">IF(ISBLANK(J16),"",IF(J16&gt;52,"",IF(J16&lt;=39.8,"TSM",IF(J16&lt;=41.3,"SM",IF(J16&lt;=42.75,"KSM",IF(J16&lt;=45,"I A",IF(J16&lt;=48,"II A",IF(J16&lt;=52,"III A"))))))))</f>
        <v>II A</v>
      </c>
      <c r="L16" s="363" t="s">
        <v>220</v>
      </c>
    </row>
    <row r="17" customFormat="false" ht="15" hidden="false" customHeight="true" outlineLevel="0" collapsed="false">
      <c r="A17" s="355"/>
      <c r="B17" s="355" t="n">
        <v>2</v>
      </c>
      <c r="C17" s="356" t="s">
        <v>395</v>
      </c>
      <c r="D17" s="357" t="s">
        <v>702</v>
      </c>
      <c r="E17" s="362" t="s">
        <v>185</v>
      </c>
      <c r="F17" s="363" t="s">
        <v>120</v>
      </c>
      <c r="G17" s="363" t="s">
        <v>218</v>
      </c>
      <c r="H17" s="363" t="s">
        <v>219</v>
      </c>
      <c r="I17" s="384"/>
      <c r="J17" s="360"/>
      <c r="K17" s="361" t="str">
        <f aca="false">IF(ISBLANK(J17),"",IF(J17&gt;14.94,"",IF(J17&lt;=11.4,"TSM",IF(J17&lt;=11.84,"SM",IF(J17&lt;=12.4,"KSM",IF(J17&lt;=13.04,"I A",IF(J17&lt;=13.84,"II A",IF(J17&lt;=14.94,"III A"))))))))</f>
        <v/>
      </c>
      <c r="L17" s="363" t="s">
        <v>220</v>
      </c>
    </row>
    <row r="18" customFormat="false" ht="15" hidden="false" customHeight="true" outlineLevel="0" collapsed="false">
      <c r="A18" s="355"/>
      <c r="B18" s="355" t="n">
        <v>3</v>
      </c>
      <c r="C18" s="356" t="s">
        <v>227</v>
      </c>
      <c r="D18" s="357" t="s">
        <v>704</v>
      </c>
      <c r="E18" s="362" t="s">
        <v>705</v>
      </c>
      <c r="F18" s="363" t="s">
        <v>120</v>
      </c>
      <c r="G18" s="363" t="s">
        <v>218</v>
      </c>
      <c r="H18" s="367" t="s">
        <v>219</v>
      </c>
      <c r="I18" s="384"/>
      <c r="J18" s="360"/>
      <c r="K18" s="361" t="str">
        <f aca="false">IF(ISBLANK(J18),"",IF(J18&gt;14.94,"",IF(J18&lt;=11.4,"TSM",IF(J18&lt;=11.84,"SM",IF(J18&lt;=12.4,"KSM",IF(J18&lt;=13.04,"I A",IF(J18&lt;=13.84,"II A",IF(J18&lt;=14.94,"III A"))))))))</f>
        <v/>
      </c>
      <c r="L18" s="363" t="s">
        <v>220</v>
      </c>
    </row>
    <row r="19" customFormat="false" ht="15" hidden="false" customHeight="true" outlineLevel="0" collapsed="false">
      <c r="A19" s="355"/>
      <c r="B19" s="355" t="n">
        <v>4</v>
      </c>
      <c r="C19" s="356" t="s">
        <v>237</v>
      </c>
      <c r="D19" s="357" t="s">
        <v>238</v>
      </c>
      <c r="E19" s="362" t="s">
        <v>239</v>
      </c>
      <c r="F19" s="363" t="s">
        <v>120</v>
      </c>
      <c r="G19" s="363" t="s">
        <v>218</v>
      </c>
      <c r="H19" s="367" t="s">
        <v>219</v>
      </c>
      <c r="I19" s="384"/>
      <c r="J19" s="360"/>
      <c r="K19" s="361" t="str">
        <f aca="false">IF(ISBLANK(J19),"",IF(J19&gt;14.94,"",IF(J19&lt;=11.4,"TSM",IF(J19&lt;=11.84,"SM",IF(J19&lt;=12.4,"KSM",IF(J19&lt;=13.04,"I A",IF(J19&lt;=13.84,"II A",IF(J19&lt;=14.94,"III A"))))))))</f>
        <v/>
      </c>
      <c r="L19" s="363" t="s">
        <v>220</v>
      </c>
    </row>
    <row r="20" customFormat="false" ht="15" hidden="false" customHeight="true" outlineLevel="0" collapsed="false">
      <c r="A20" s="355" t="n">
        <v>4</v>
      </c>
      <c r="B20" s="355" t="n">
        <v>1</v>
      </c>
      <c r="C20" s="356" t="s">
        <v>149</v>
      </c>
      <c r="D20" s="357" t="s">
        <v>150</v>
      </c>
      <c r="E20" s="362" t="s">
        <v>151</v>
      </c>
      <c r="F20" s="363" t="s">
        <v>152</v>
      </c>
      <c r="G20" s="363" t="s">
        <v>38</v>
      </c>
      <c r="H20" s="367"/>
      <c r="I20" s="384" t="s">
        <v>1101</v>
      </c>
      <c r="J20" s="360" t="n">
        <v>46.01</v>
      </c>
      <c r="K20" s="361" t="str">
        <f aca="false">IF(ISBLANK(J20),"",IF(J20&gt;52,"",IF(J20&lt;=39.8,"TSM",IF(J20&lt;=41.3,"SM",IF(J20&lt;=42.75,"KSM",IF(J20&lt;=45,"I A",IF(J20&lt;=48,"II A",IF(J20&lt;=52,"III A"))))))))</f>
        <v>II A</v>
      </c>
      <c r="L20" s="363" t="s">
        <v>153</v>
      </c>
    </row>
    <row r="21" customFormat="false" ht="15" hidden="false" customHeight="true" outlineLevel="0" collapsed="false">
      <c r="A21" s="355"/>
      <c r="B21" s="355" t="n">
        <v>2</v>
      </c>
      <c r="C21" s="356" t="s">
        <v>370</v>
      </c>
      <c r="D21" s="357" t="s">
        <v>464</v>
      </c>
      <c r="E21" s="362" t="s">
        <v>465</v>
      </c>
      <c r="F21" s="363" t="s">
        <v>152</v>
      </c>
      <c r="G21" s="363" t="s">
        <v>38</v>
      </c>
      <c r="H21" s="363" t="s">
        <v>39</v>
      </c>
      <c r="I21" s="384"/>
      <c r="J21" s="360"/>
      <c r="K21" s="361" t="str">
        <f aca="false">IF(ISBLANK(J21),"",IF(J21&gt;14.94,"",IF(J21&lt;=11.4,"TSM",IF(J21&lt;=11.84,"SM",IF(J21&lt;=12.4,"KSM",IF(J21&lt;=13.04,"I A",IF(J21&lt;=13.84,"II A",IF(J21&lt;=14.94,"III A"))))))))</f>
        <v/>
      </c>
      <c r="L21" s="363" t="s">
        <v>462</v>
      </c>
    </row>
    <row r="22" customFormat="false" ht="15" hidden="false" customHeight="true" outlineLevel="0" collapsed="false">
      <c r="A22" s="355"/>
      <c r="B22" s="355" t="n">
        <v>3</v>
      </c>
      <c r="C22" s="356" t="s">
        <v>869</v>
      </c>
      <c r="D22" s="357" t="s">
        <v>870</v>
      </c>
      <c r="E22" s="362" t="s">
        <v>350</v>
      </c>
      <c r="F22" s="363" t="s">
        <v>152</v>
      </c>
      <c r="G22" s="363" t="s">
        <v>38</v>
      </c>
      <c r="H22" s="367"/>
      <c r="I22" s="384"/>
      <c r="J22" s="360"/>
      <c r="K22" s="361" t="str">
        <f aca="false">IF(ISBLANK(J22),"",IF(J22&gt;14.94,"",IF(J22&lt;=11.4,"TSM",IF(J22&lt;=11.84,"SM",IF(J22&lt;=12.4,"KSM",IF(J22&lt;=13.04,"I A",IF(J22&lt;=13.84,"II A",IF(J22&lt;=14.94,"III A"))))))))</f>
        <v/>
      </c>
      <c r="L22" s="363" t="s">
        <v>417</v>
      </c>
    </row>
    <row r="23" customFormat="false" ht="15" hidden="false" customHeight="true" outlineLevel="0" collapsed="false">
      <c r="A23" s="355"/>
      <c r="B23" s="355" t="n">
        <v>4</v>
      </c>
      <c r="C23" s="356" t="s">
        <v>245</v>
      </c>
      <c r="D23" s="357" t="s">
        <v>246</v>
      </c>
      <c r="E23" s="362" t="s">
        <v>247</v>
      </c>
      <c r="F23" s="363" t="s">
        <v>152</v>
      </c>
      <c r="G23" s="363" t="s">
        <v>38</v>
      </c>
      <c r="H23" s="367"/>
      <c r="I23" s="384"/>
      <c r="J23" s="360"/>
      <c r="K23" s="361" t="str">
        <f aca="false">IF(ISBLANK(J23),"",IF(J23&gt;14.94,"",IF(J23&lt;=11.4,"TSM",IF(J23&lt;=11.84,"SM",IF(J23&lt;=12.4,"KSM",IF(J23&lt;=13.04,"I A",IF(J23&lt;=13.84,"II A",IF(J23&lt;=14.94,"III A"))))))))</f>
        <v/>
      </c>
      <c r="L23" s="363" t="s">
        <v>83</v>
      </c>
    </row>
    <row r="24" customFormat="false" ht="15" hidden="false" customHeight="true" outlineLevel="0" collapsed="false">
      <c r="A24" s="355" t="n">
        <v>5</v>
      </c>
      <c r="B24" s="355" t="n">
        <v>1</v>
      </c>
      <c r="C24" s="356" t="s">
        <v>399</v>
      </c>
      <c r="D24" s="357" t="s">
        <v>338</v>
      </c>
      <c r="E24" s="362" t="s">
        <v>400</v>
      </c>
      <c r="F24" s="363" t="s">
        <v>176</v>
      </c>
      <c r="G24" s="363" t="s">
        <v>177</v>
      </c>
      <c r="H24" s="367"/>
      <c r="I24" s="384" t="s">
        <v>1102</v>
      </c>
      <c r="J24" s="360" t="n">
        <v>46.06</v>
      </c>
      <c r="K24" s="361" t="str">
        <f aca="false">IF(ISBLANK(J24),"",IF(J24&gt;52,"",IF(J24&lt;=39.8,"TSM",IF(J24&lt;=41.3,"SM",IF(J24&lt;=42.75,"KSM",IF(J24&lt;=45,"I A",IF(J24&lt;=48,"II A",IF(J24&lt;=52,"III A"))))))))</f>
        <v>II A</v>
      </c>
      <c r="L24" s="363" t="s">
        <v>178</v>
      </c>
    </row>
    <row r="25" customFormat="false" ht="15" hidden="false" customHeight="true" outlineLevel="0" collapsed="false">
      <c r="A25" s="355"/>
      <c r="B25" s="355" t="n">
        <v>2</v>
      </c>
      <c r="C25" s="356" t="s">
        <v>179</v>
      </c>
      <c r="D25" s="357" t="s">
        <v>180</v>
      </c>
      <c r="E25" s="362" t="s">
        <v>181</v>
      </c>
      <c r="F25" s="363" t="s">
        <v>176</v>
      </c>
      <c r="G25" s="363" t="s">
        <v>177</v>
      </c>
      <c r="H25" s="363"/>
      <c r="I25" s="384"/>
      <c r="J25" s="360"/>
      <c r="K25" s="361" t="str">
        <f aca="false">IF(ISBLANK(J25),"",IF(J25&gt;14.94,"",IF(J25&lt;=11.4,"TSM",IF(J25&lt;=11.84,"SM",IF(J25&lt;=12.4,"KSM",IF(J25&lt;=13.04,"I A",IF(J25&lt;=13.84,"II A",IF(J25&lt;=14.94,"III A"))))))))</f>
        <v/>
      </c>
      <c r="L25" s="363" t="s">
        <v>178</v>
      </c>
    </row>
    <row r="26" customFormat="false" ht="15" hidden="false" customHeight="true" outlineLevel="0" collapsed="false">
      <c r="A26" s="355"/>
      <c r="B26" s="355" t="n">
        <v>3</v>
      </c>
      <c r="C26" s="356" t="s">
        <v>173</v>
      </c>
      <c r="D26" s="357" t="s">
        <v>174</v>
      </c>
      <c r="E26" s="362" t="s">
        <v>175</v>
      </c>
      <c r="F26" s="363" t="s">
        <v>176</v>
      </c>
      <c r="G26" s="363" t="s">
        <v>177</v>
      </c>
      <c r="H26" s="367"/>
      <c r="I26" s="384"/>
      <c r="J26" s="360"/>
      <c r="K26" s="361" t="str">
        <f aca="false">IF(ISBLANK(J26),"",IF(J26&gt;14.94,"",IF(J26&lt;=11.4,"TSM",IF(J26&lt;=11.84,"SM",IF(J26&lt;=12.4,"KSM",IF(J26&lt;=13.04,"I A",IF(J26&lt;=13.84,"II A",IF(J26&lt;=14.94,"III A"))))))))</f>
        <v/>
      </c>
      <c r="L26" s="363" t="s">
        <v>178</v>
      </c>
    </row>
    <row r="27" customFormat="false" ht="15" hidden="false" customHeight="true" outlineLevel="0" collapsed="false">
      <c r="A27" s="355"/>
      <c r="B27" s="355" t="n">
        <v>4</v>
      </c>
      <c r="C27" s="356" t="s">
        <v>221</v>
      </c>
      <c r="D27" s="357" t="s">
        <v>222</v>
      </c>
      <c r="E27" s="362" t="s">
        <v>223</v>
      </c>
      <c r="F27" s="363" t="s">
        <v>176</v>
      </c>
      <c r="G27" s="363" t="s">
        <v>177</v>
      </c>
      <c r="H27" s="367"/>
      <c r="I27" s="384"/>
      <c r="J27" s="360"/>
      <c r="K27" s="361" t="str">
        <f aca="false">IF(ISBLANK(J27),"",IF(J27&gt;14.94,"",IF(J27&lt;=11.4,"TSM",IF(J27&lt;=11.84,"SM",IF(J27&lt;=12.4,"KSM",IF(J27&lt;=13.04,"I A",IF(J27&lt;=13.84,"II A",IF(J27&lt;=14.94,"III A"))))))))</f>
        <v/>
      </c>
      <c r="L27" s="363" t="s">
        <v>178</v>
      </c>
    </row>
    <row r="28" customFormat="false" ht="15" hidden="false" customHeight="true" outlineLevel="0" collapsed="false">
      <c r="A28" s="355"/>
      <c r="B28" s="355" t="n">
        <v>1</v>
      </c>
      <c r="C28" s="356" t="s">
        <v>195</v>
      </c>
      <c r="D28" s="357" t="s">
        <v>224</v>
      </c>
      <c r="E28" s="362" t="s">
        <v>225</v>
      </c>
      <c r="F28" s="363" t="s">
        <v>65</v>
      </c>
      <c r="G28" s="363" t="s">
        <v>66</v>
      </c>
      <c r="H28" s="367" t="s">
        <v>67</v>
      </c>
      <c r="I28" s="384"/>
      <c r="J28" s="360" t="s">
        <v>352</v>
      </c>
      <c r="K28" s="361" t="str">
        <f aca="false">IF(ISBLANK(J28),"",IF(J28&gt;52,"",IF(J28&lt;=39.8,"TSM",IF(J28&lt;=41.3,"SM",IF(J28&lt;=42.75,"KSM",IF(J28&lt;=45,"I A",IF(J28&lt;=48,"II A",IF(J28&lt;=52,"III A"))))))))</f>
        <v/>
      </c>
      <c r="L28" s="363" t="s">
        <v>68</v>
      </c>
    </row>
    <row r="29" customFormat="false" ht="15" hidden="false" customHeight="true" outlineLevel="0" collapsed="false">
      <c r="A29" s="355"/>
      <c r="B29" s="355" t="n">
        <v>2</v>
      </c>
      <c r="C29" s="356" t="s">
        <v>183</v>
      </c>
      <c r="D29" s="357" t="s">
        <v>184</v>
      </c>
      <c r="E29" s="362" t="s">
        <v>185</v>
      </c>
      <c r="F29" s="363" t="s">
        <v>65</v>
      </c>
      <c r="G29" s="363" t="s">
        <v>66</v>
      </c>
      <c r="H29" s="363" t="s">
        <v>67</v>
      </c>
      <c r="I29" s="384"/>
      <c r="J29" s="360"/>
      <c r="K29" s="361" t="str">
        <f aca="false">IF(ISBLANK(J29),"",IF(J29&gt;14.94,"",IF(J29&lt;=11.4,"TSM",IF(J29&lt;=11.84,"SM",IF(J29&lt;=12.4,"KSM",IF(J29&lt;=13.04,"I A",IF(J29&lt;=13.84,"II A",IF(J29&lt;=14.94,"III A"))))))))</f>
        <v/>
      </c>
      <c r="L29" s="363" t="s">
        <v>73</v>
      </c>
    </row>
    <row r="30" customFormat="false" ht="15" hidden="false" customHeight="true" outlineLevel="0" collapsed="false">
      <c r="A30" s="355"/>
      <c r="B30" s="355" t="n">
        <v>3</v>
      </c>
      <c r="C30" s="356" t="s">
        <v>168</v>
      </c>
      <c r="D30" s="357" t="s">
        <v>169</v>
      </c>
      <c r="E30" s="362" t="s">
        <v>170</v>
      </c>
      <c r="F30" s="363" t="s">
        <v>65</v>
      </c>
      <c r="G30" s="363" t="s">
        <v>66</v>
      </c>
      <c r="H30" s="367" t="s">
        <v>67</v>
      </c>
      <c r="I30" s="384"/>
      <c r="J30" s="360"/>
      <c r="K30" s="361" t="str">
        <f aca="false">IF(ISBLANK(J30),"",IF(J30&gt;14.94,"",IF(J30&lt;=11.4,"TSM",IF(J30&lt;=11.84,"SM",IF(J30&lt;=12.4,"KSM",IF(J30&lt;=13.04,"I A",IF(J30&lt;=13.84,"II A",IF(J30&lt;=14.94,"III A"))))))))</f>
        <v/>
      </c>
      <c r="L30" s="363" t="s">
        <v>68</v>
      </c>
    </row>
    <row r="31" customFormat="false" ht="15" hidden="false" customHeight="true" outlineLevel="0" collapsed="false">
      <c r="A31" s="355"/>
      <c r="B31" s="355" t="n">
        <v>4</v>
      </c>
      <c r="C31" s="356" t="s">
        <v>146</v>
      </c>
      <c r="D31" s="357" t="s">
        <v>147</v>
      </c>
      <c r="E31" s="362" t="s">
        <v>148</v>
      </c>
      <c r="F31" s="363" t="s">
        <v>65</v>
      </c>
      <c r="G31" s="363" t="s">
        <v>66</v>
      </c>
      <c r="H31" s="367" t="s">
        <v>67</v>
      </c>
      <c r="I31" s="384"/>
      <c r="J31" s="360"/>
      <c r="K31" s="361" t="str">
        <f aca="false">IF(ISBLANK(J31),"",IF(J31&gt;14.94,"",IF(J31&lt;=11.4,"TSM",IF(J31&lt;=11.84,"SM",IF(J31&lt;=12.4,"KSM",IF(J31&lt;=13.04,"I A",IF(J31&lt;=13.84,"II A",IF(J31&lt;=14.94,"III A"))))))))</f>
        <v/>
      </c>
      <c r="L31" s="363" t="s">
        <v>73</v>
      </c>
    </row>
  </sheetData>
  <mergeCells count="24">
    <mergeCell ref="A8:A11"/>
    <mergeCell ref="I8:I11"/>
    <mergeCell ref="J8:J11"/>
    <mergeCell ref="K8:K11"/>
    <mergeCell ref="A12:A15"/>
    <mergeCell ref="I12:I15"/>
    <mergeCell ref="J12:J15"/>
    <mergeCell ref="K12:K15"/>
    <mergeCell ref="A16:A19"/>
    <mergeCell ref="I16:I19"/>
    <mergeCell ref="J16:J19"/>
    <mergeCell ref="K16:K19"/>
    <mergeCell ref="A20:A23"/>
    <mergeCell ref="I20:I23"/>
    <mergeCell ref="J20:J23"/>
    <mergeCell ref="K20:K23"/>
    <mergeCell ref="A24:A27"/>
    <mergeCell ref="I24:I27"/>
    <mergeCell ref="J24:J27"/>
    <mergeCell ref="K24:K27"/>
    <mergeCell ref="A28:A31"/>
    <mergeCell ref="I28:I31"/>
    <mergeCell ref="J28:J31"/>
    <mergeCell ref="K28:K31"/>
  </mergeCells>
  <printOptions headings="false" gridLines="false" gridLinesSet="true" horizontalCentered="true" verticalCentered="false"/>
  <pageMargins left="0.39375" right="0.39375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N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N16" activeCellId="0" sqref="N16"/>
    </sheetView>
  </sheetViews>
  <sheetFormatPr defaultRowHeight="13.2" zeroHeight="false" outlineLevelRow="0" outlineLevelCol="0"/>
  <cols>
    <col collapsed="false" customWidth="true" hidden="false" outlineLevel="0" max="1" min="1" style="1" width="3.66"/>
    <col collapsed="false" customWidth="true" hidden="true" outlineLevel="0" max="2" min="2" style="137" width="4.33"/>
    <col collapsed="false" customWidth="true" hidden="false" outlineLevel="0" max="3" min="3" style="1" width="4.33"/>
    <col collapsed="false" customWidth="true" hidden="false" outlineLevel="0" max="4" min="4" style="2" width="9.44"/>
    <col collapsed="false" customWidth="true" hidden="false" outlineLevel="0" max="5" min="5" style="3" width="16"/>
    <col collapsed="false" customWidth="true" hidden="false" outlineLevel="0" max="6" min="6" style="4" width="9.33"/>
    <col collapsed="false" customWidth="true" hidden="false" outlineLevel="0" max="7" min="7" style="3" width="13.55"/>
    <col collapsed="false" customWidth="true" hidden="false" outlineLevel="0" max="8" min="8" style="3" width="7.44"/>
    <col collapsed="false" customWidth="true" hidden="false" outlineLevel="0" max="9" min="9" style="3" width="7.11"/>
    <col collapsed="false" customWidth="true" hidden="false" outlineLevel="0" max="10" min="10" style="5" width="5.44"/>
    <col collapsed="false" customWidth="true" hidden="false" outlineLevel="0" max="11" min="11" style="6" width="8.33"/>
    <col collapsed="false" customWidth="true" hidden="false" outlineLevel="0" max="12" min="12" style="6" width="6.01"/>
    <col collapsed="false" customWidth="true" hidden="false" outlineLevel="0" max="13" min="13" style="5" width="4.44"/>
    <col collapsed="false" customWidth="true" hidden="false" outlineLevel="0" max="14" min="14" style="3" width="24.56"/>
    <col collapsed="false" customWidth="true" hidden="false" outlineLevel="0" max="1025" min="15" style="3" width="9.11"/>
  </cols>
  <sheetData>
    <row r="1" s="11" customFormat="true" ht="18.75" hidden="false" customHeight="true" outlineLevel="0" collapsed="false">
      <c r="A1" s="134" t="s">
        <v>0</v>
      </c>
      <c r="B1" s="8"/>
      <c r="C1" s="9"/>
      <c r="D1" s="10"/>
      <c r="F1" s="12"/>
      <c r="J1" s="5"/>
      <c r="K1" s="13"/>
      <c r="L1" s="13"/>
      <c r="M1" s="5"/>
    </row>
    <row r="2" s="17" customFormat="true" ht="14.25" hidden="false" customHeight="true" outlineLevel="0" collapsed="false">
      <c r="A2" s="135"/>
      <c r="B2" s="135"/>
      <c r="C2" s="15"/>
      <c r="D2" s="16"/>
      <c r="F2" s="18"/>
      <c r="J2" s="19"/>
      <c r="K2" s="20"/>
      <c r="L2" s="20"/>
      <c r="M2" s="19"/>
      <c r="N2" s="21" t="s">
        <v>1</v>
      </c>
    </row>
    <row r="3" customFormat="false" ht="15" hidden="false" customHeight="true" outlineLevel="0" collapsed="false">
      <c r="A3" s="23"/>
      <c r="C3" s="23"/>
      <c r="N3" s="24" t="s">
        <v>2</v>
      </c>
    </row>
    <row r="4" customFormat="false" ht="15.75" hidden="false" customHeight="true" outlineLevel="0" collapsed="false">
      <c r="B4" s="138"/>
      <c r="D4" s="25" t="s">
        <v>1109</v>
      </c>
      <c r="F4" s="26"/>
      <c r="N4" s="27"/>
    </row>
    <row r="5" customFormat="false" ht="3.75" hidden="false" customHeight="true" outlineLevel="0" collapsed="false">
      <c r="B5" s="138"/>
      <c r="J5" s="388" t="n">
        <v>1.15740740740741E-005</v>
      </c>
    </row>
    <row r="6" customFormat="false" ht="13.8" hidden="false" customHeight="false" outlineLevel="0" collapsed="false">
      <c r="C6" s="28"/>
      <c r="D6" s="29"/>
      <c r="E6" s="30"/>
      <c r="F6" s="31"/>
      <c r="G6" s="32"/>
      <c r="H6" s="33"/>
    </row>
    <row r="7" s="43" customFormat="true" ht="15.75" hidden="false" customHeight="true" outlineLevel="0" collapsed="false">
      <c r="A7" s="34" t="s">
        <v>142</v>
      </c>
      <c r="B7" s="139" t="s">
        <v>658</v>
      </c>
      <c r="C7" s="67" t="s">
        <v>1110</v>
      </c>
      <c r="D7" s="36" t="s">
        <v>7</v>
      </c>
      <c r="E7" s="37" t="s">
        <v>8</v>
      </c>
      <c r="F7" s="38" t="s">
        <v>1111</v>
      </c>
      <c r="G7" s="39" t="s">
        <v>10</v>
      </c>
      <c r="H7" s="39" t="s">
        <v>11</v>
      </c>
      <c r="I7" s="39" t="s">
        <v>12</v>
      </c>
      <c r="J7" s="38" t="s">
        <v>13</v>
      </c>
      <c r="K7" s="35" t="s">
        <v>255</v>
      </c>
      <c r="L7" s="389" t="s">
        <v>1112</v>
      </c>
      <c r="M7" s="40" t="s">
        <v>1113</v>
      </c>
      <c r="N7" s="41" t="s">
        <v>19</v>
      </c>
    </row>
    <row r="8" customFormat="false" ht="13.95" hidden="false" customHeight="true" outlineLevel="0" collapsed="false">
      <c r="A8" s="44" t="n">
        <v>1</v>
      </c>
      <c r="B8" s="44"/>
      <c r="C8" s="45" t="n">
        <v>146</v>
      </c>
      <c r="D8" s="46" t="s">
        <v>1114</v>
      </c>
      <c r="E8" s="47" t="s">
        <v>1115</v>
      </c>
      <c r="F8" s="48" t="s">
        <v>1116</v>
      </c>
      <c r="G8" s="49" t="s">
        <v>263</v>
      </c>
      <c r="H8" s="49" t="s">
        <v>264</v>
      </c>
      <c r="I8" s="49" t="s">
        <v>1117</v>
      </c>
      <c r="J8" s="85" t="n">
        <v>18</v>
      </c>
      <c r="K8" s="127" t="n">
        <v>0.0352487268518519</v>
      </c>
      <c r="L8" s="390"/>
      <c r="M8" s="128" t="str">
        <f aca="false">IF(ISBLANK(K8),"",IF(K8&gt;0.0451388888888889,"",IF(K8&lt;=0.0334490740740741,"SM",IF(K8&lt;=0.0354166666666667,"KSM",IF(K8&lt;=0.0381944444444444,"I A",IF(K8&lt;=0.0416666666666667,"II A",IF(K8&lt;=0.0451388888888889,"III A")))))))</f>
        <v>KSM</v>
      </c>
      <c r="N8" s="49" t="s">
        <v>1118</v>
      </c>
    </row>
    <row r="9" customFormat="false" ht="13.95" hidden="false" customHeight="true" outlineLevel="0" collapsed="false">
      <c r="A9" s="44" t="n">
        <v>2</v>
      </c>
      <c r="B9" s="44"/>
      <c r="C9" s="45" t="n">
        <v>103</v>
      </c>
      <c r="D9" s="46" t="s">
        <v>1119</v>
      </c>
      <c r="E9" s="47" t="s">
        <v>1120</v>
      </c>
      <c r="F9" s="48" t="s">
        <v>527</v>
      </c>
      <c r="G9" s="49" t="s">
        <v>634</v>
      </c>
      <c r="H9" s="49" t="s">
        <v>635</v>
      </c>
      <c r="I9" s="49" t="s">
        <v>636</v>
      </c>
      <c r="J9" s="85" t="n">
        <v>14</v>
      </c>
      <c r="K9" s="127" t="n">
        <v>0.0405578703703704</v>
      </c>
      <c r="L9" s="390"/>
      <c r="M9" s="128" t="str">
        <f aca="false">IF(ISBLANK(K9),"",IF(K9&gt;0.0451388888888889,"",IF(K9&lt;=0.0334490740740741,"SM",IF(K9&lt;=0.0354166666666667,"KSM",IF(K9&lt;=0.0381944444444444,"I A",IF(K9&lt;=0.0416666666666667,"II A",IF(K9&lt;=0.0451388888888889,"III A")))))))</f>
        <v>II A</v>
      </c>
      <c r="N9" s="49" t="s">
        <v>637</v>
      </c>
    </row>
    <row r="10" customFormat="false" ht="13.95" hidden="false" customHeight="true" outlineLevel="0" collapsed="false">
      <c r="A10" s="44" t="n">
        <v>3</v>
      </c>
      <c r="B10" s="44"/>
      <c r="C10" s="45" t="n">
        <v>126</v>
      </c>
      <c r="D10" s="46" t="s">
        <v>100</v>
      </c>
      <c r="E10" s="47" t="s">
        <v>1121</v>
      </c>
      <c r="F10" s="48" t="s">
        <v>1122</v>
      </c>
      <c r="G10" s="49" t="s">
        <v>1123</v>
      </c>
      <c r="H10" s="49" t="s">
        <v>1124</v>
      </c>
      <c r="I10" s="49" t="s">
        <v>636</v>
      </c>
      <c r="J10" s="85" t="n">
        <v>11</v>
      </c>
      <c r="K10" s="127" t="n">
        <v>0.0407621527777778</v>
      </c>
      <c r="L10" s="390"/>
      <c r="M10" s="128" t="str">
        <f aca="false">IF(ISBLANK(K10),"",IF(K10&gt;0.0451388888888889,"",IF(K10&lt;=0.0334490740740741,"SM",IF(K10&lt;=0.0354166666666667,"KSM",IF(K10&lt;=0.0381944444444444,"I A",IF(K10&lt;=0.0416666666666667,"II A",IF(K10&lt;=0.0451388888888889,"III A")))))))</f>
        <v>II A</v>
      </c>
      <c r="N10" s="49" t="s">
        <v>1125</v>
      </c>
    </row>
  </sheetData>
  <printOptions headings="false" gridLines="false" gridLinesSet="true" horizontalCentered="true" verticalCentered="false"/>
  <pageMargins left="0.196527777777778" right="0.196527777777778" top="0.78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>
  <sheetPr filterMode="false">
    <tabColor rgb="FF548235"/>
    <pageSetUpPr fitToPage="false"/>
  </sheetPr>
  <dimension ref="A1:W31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R11" activeCellId="0" sqref="R11"/>
    </sheetView>
  </sheetViews>
  <sheetFormatPr defaultRowHeight="13.2" zeroHeight="false" outlineLevelRow="0" outlineLevelCol="0"/>
  <cols>
    <col collapsed="false" customWidth="true" hidden="false" outlineLevel="0" max="1" min="1" style="391" width="6.66"/>
    <col collapsed="false" customWidth="true" hidden="false" outlineLevel="0" max="2" min="2" style="391" width="15.44"/>
    <col collapsed="false" customWidth="true" hidden="false" outlineLevel="0" max="3" min="3" style="391" width="9.44"/>
    <col collapsed="false" customWidth="true" hidden="false" outlineLevel="0" max="4" min="4" style="391" width="7.11"/>
    <col collapsed="false" customWidth="true" hidden="false" outlineLevel="0" max="5" min="5" style="391" width="11.11"/>
    <col collapsed="false" customWidth="true" hidden="false" outlineLevel="0" max="6" min="6" style="391" width="6.66"/>
    <col collapsed="false" customWidth="true" hidden="false" outlineLevel="0" max="7" min="7" style="391" width="5.55"/>
    <col collapsed="false" customWidth="true" hidden="false" outlineLevel="0" max="8" min="8" style="391" width="6.66"/>
    <col collapsed="false" customWidth="true" hidden="false" outlineLevel="0" max="9" min="9" style="391" width="17"/>
    <col collapsed="false" customWidth="true" hidden="false" outlineLevel="0" max="10" min="10" style="391" width="9.33"/>
    <col collapsed="false" customWidth="true" hidden="false" outlineLevel="0" max="11" min="11" style="391" width="7.11"/>
    <col collapsed="false" customWidth="true" hidden="false" outlineLevel="0" max="12" min="12" style="391" width="11.11"/>
    <col collapsed="false" customWidth="true" hidden="false" outlineLevel="0" max="13" min="13" style="391" width="8.89"/>
    <col collapsed="false" customWidth="true" hidden="false" outlineLevel="0" max="14" min="14" style="391" width="9.66"/>
    <col collapsed="false" customWidth="true" hidden="false" outlineLevel="0" max="1025" min="15" style="391" width="8.89"/>
  </cols>
  <sheetData>
    <row r="1" s="394" customFormat="true" ht="20.25" hidden="false" customHeight="true" outlineLevel="0" collapsed="false">
      <c r="A1" s="392" t="s">
        <v>0</v>
      </c>
      <c r="B1" s="393"/>
      <c r="D1" s="395"/>
      <c r="E1" s="396"/>
      <c r="F1" s="397"/>
      <c r="G1" s="398"/>
      <c r="H1" s="399"/>
      <c r="I1" s="400"/>
      <c r="J1" s="400"/>
      <c r="K1" s="401"/>
    </row>
    <row r="2" s="394" customFormat="true" ht="6" hidden="false" customHeight="true" outlineLevel="0" collapsed="false">
      <c r="A2" s="402"/>
      <c r="B2" s="403"/>
      <c r="D2" s="395"/>
      <c r="E2" s="396"/>
      <c r="F2" s="397"/>
      <c r="G2" s="398"/>
      <c r="H2" s="399"/>
      <c r="I2" s="400"/>
      <c r="J2" s="400"/>
      <c r="K2" s="401"/>
      <c r="L2" s="399"/>
      <c r="M2" s="399"/>
      <c r="N2" s="404"/>
    </row>
    <row r="3" s="414" customFormat="true" ht="15" hidden="false" customHeight="true" outlineLevel="0" collapsed="false">
      <c r="A3" s="405" t="s">
        <v>1126</v>
      </c>
      <c r="B3" s="406"/>
      <c r="C3" s="406"/>
      <c r="D3" s="407"/>
      <c r="E3" s="408"/>
      <c r="F3" s="409"/>
      <c r="G3" s="409"/>
      <c r="H3" s="410"/>
      <c r="I3" s="411"/>
      <c r="J3" s="411"/>
      <c r="K3" s="412"/>
      <c r="L3" s="413"/>
    </row>
    <row r="4" s="418" customFormat="true" ht="17.25" hidden="false" customHeight="true" outlineLevel="0" collapsed="false">
      <c r="A4" s="415" t="s">
        <v>1127</v>
      </c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6"/>
      <c r="N4" s="417"/>
      <c r="P4" s="419"/>
      <c r="Q4" s="419"/>
      <c r="R4" s="419"/>
      <c r="S4" s="419"/>
      <c r="T4" s="419"/>
      <c r="U4" s="419"/>
      <c r="V4" s="419"/>
      <c r="W4" s="419"/>
    </row>
    <row r="5" s="418" customFormat="true" ht="10.5" hidden="false" customHeight="true" outlineLevel="0" collapsed="false">
      <c r="A5" s="420"/>
      <c r="B5" s="421"/>
      <c r="C5" s="421"/>
      <c r="D5" s="421"/>
      <c r="E5" s="421"/>
      <c r="F5" s="421"/>
      <c r="G5" s="421"/>
      <c r="H5" s="421"/>
      <c r="I5" s="421"/>
      <c r="J5" s="421"/>
      <c r="K5" s="421"/>
      <c r="L5" s="421"/>
      <c r="M5" s="416"/>
      <c r="N5" s="417"/>
      <c r="P5" s="419"/>
      <c r="Q5" s="419"/>
      <c r="R5" s="419"/>
      <c r="S5" s="419"/>
      <c r="T5" s="419"/>
      <c r="U5" s="419"/>
      <c r="V5" s="419"/>
      <c r="W5" s="419"/>
    </row>
    <row r="6" s="418" customFormat="true" ht="11.4" hidden="false" customHeight="true" outlineLevel="0" collapsed="false">
      <c r="A6" s="420"/>
      <c r="B6" s="421"/>
      <c r="C6" s="421"/>
      <c r="D6" s="421"/>
      <c r="E6" s="421"/>
      <c r="F6" s="421"/>
      <c r="G6" s="421"/>
      <c r="H6" s="421"/>
      <c r="I6" s="421"/>
      <c r="J6" s="421"/>
      <c r="K6" s="421"/>
      <c r="L6" s="421"/>
      <c r="M6" s="416"/>
      <c r="N6" s="417"/>
      <c r="P6" s="419"/>
      <c r="Q6" s="419"/>
      <c r="R6" s="419"/>
      <c r="S6" s="419"/>
      <c r="T6" s="419"/>
      <c r="U6" s="419"/>
      <c r="V6" s="419"/>
      <c r="W6" s="419"/>
    </row>
    <row r="7" s="426" customFormat="true" ht="13.8" hidden="false" customHeight="false" outlineLevel="0" collapsed="false">
      <c r="A7" s="422" t="s">
        <v>142</v>
      </c>
      <c r="B7" s="423" t="s">
        <v>1128</v>
      </c>
      <c r="C7" s="424" t="s">
        <v>13</v>
      </c>
      <c r="D7" s="424" t="s">
        <v>1129</v>
      </c>
      <c r="E7" s="424" t="s">
        <v>1130</v>
      </c>
      <c r="F7" s="425"/>
      <c r="G7" s="425"/>
      <c r="H7" s="422" t="s">
        <v>142</v>
      </c>
      <c r="I7" s="423" t="s">
        <v>1128</v>
      </c>
      <c r="J7" s="424" t="s">
        <v>13</v>
      </c>
      <c r="K7" s="424" t="s">
        <v>1129</v>
      </c>
      <c r="L7" s="424" t="s">
        <v>1130</v>
      </c>
    </row>
    <row r="8" customFormat="false" ht="15.6" hidden="false" customHeight="false" outlineLevel="0" collapsed="false">
      <c r="A8" s="427" t="n">
        <v>1</v>
      </c>
      <c r="B8" s="428" t="s">
        <v>1131</v>
      </c>
      <c r="C8" s="429" t="n">
        <v>461</v>
      </c>
      <c r="D8" s="430"/>
      <c r="E8" s="431" t="n">
        <f aca="false">C8+D8</f>
        <v>461</v>
      </c>
      <c r="F8" s="432"/>
      <c r="G8" s="432"/>
      <c r="H8" s="427" t="n">
        <v>1</v>
      </c>
      <c r="I8" s="433" t="s">
        <v>106</v>
      </c>
      <c r="J8" s="429" t="n">
        <v>152</v>
      </c>
      <c r="K8" s="434"/>
      <c r="L8" s="431" t="n">
        <f aca="false">J8+K8</f>
        <v>152</v>
      </c>
    </row>
    <row r="9" customFormat="false" ht="15.6" hidden="false" customHeight="false" outlineLevel="0" collapsed="false">
      <c r="A9" s="431" t="n">
        <v>2</v>
      </c>
      <c r="B9" s="435" t="s">
        <v>1132</v>
      </c>
      <c r="C9" s="429" t="n">
        <v>378</v>
      </c>
      <c r="D9" s="436"/>
      <c r="E9" s="431" t="n">
        <f aca="false">C9+D9</f>
        <v>378</v>
      </c>
      <c r="F9" s="432"/>
      <c r="G9" s="432"/>
      <c r="H9" s="431" t="n">
        <v>2</v>
      </c>
      <c r="I9" s="437" t="s">
        <v>383</v>
      </c>
      <c r="J9" s="429" t="n">
        <v>107</v>
      </c>
      <c r="K9" s="430"/>
      <c r="L9" s="431" t="n">
        <f aca="false">J9+K9</f>
        <v>107</v>
      </c>
    </row>
    <row r="10" customFormat="false" ht="15.6" hidden="false" customHeight="false" outlineLevel="0" collapsed="false">
      <c r="A10" s="427" t="n">
        <v>3</v>
      </c>
      <c r="B10" s="437" t="s">
        <v>88</v>
      </c>
      <c r="C10" s="429" t="n">
        <v>352</v>
      </c>
      <c r="D10" s="430"/>
      <c r="E10" s="431" t="n">
        <f aca="false">C10+D10</f>
        <v>352</v>
      </c>
      <c r="F10" s="432"/>
      <c r="G10" s="432"/>
      <c r="H10" s="427" t="n">
        <v>3</v>
      </c>
      <c r="I10" s="437" t="s">
        <v>717</v>
      </c>
      <c r="J10" s="429" t="n">
        <v>97</v>
      </c>
      <c r="K10" s="430"/>
      <c r="L10" s="431" t="n">
        <f aca="false">J10+K10</f>
        <v>97</v>
      </c>
    </row>
    <row r="11" customFormat="false" ht="15.6" hidden="false" customHeight="false" outlineLevel="0" collapsed="false">
      <c r="A11" s="431" t="n">
        <v>4</v>
      </c>
      <c r="B11" s="437" t="s">
        <v>1133</v>
      </c>
      <c r="C11" s="429" t="n">
        <v>265</v>
      </c>
      <c r="D11" s="430"/>
      <c r="E11" s="431" t="n">
        <f aca="false">C11+D11</f>
        <v>265</v>
      </c>
      <c r="F11" s="432"/>
      <c r="G11" s="432"/>
      <c r="H11" s="431" t="n">
        <v>4</v>
      </c>
      <c r="I11" s="437" t="s">
        <v>1134</v>
      </c>
      <c r="J11" s="429" t="n">
        <v>73</v>
      </c>
      <c r="K11" s="430"/>
      <c r="L11" s="431" t="n">
        <f aca="false">J11+K11</f>
        <v>73</v>
      </c>
      <c r="N11" s="438"/>
      <c r="O11" s="439"/>
      <c r="P11" s="438"/>
    </row>
    <row r="12" customFormat="false" ht="15.6" hidden="false" customHeight="false" outlineLevel="0" collapsed="false">
      <c r="A12" s="427" t="n">
        <v>5</v>
      </c>
      <c r="B12" s="428" t="s">
        <v>1135</v>
      </c>
      <c r="C12" s="429" t="n">
        <v>221</v>
      </c>
      <c r="D12" s="440"/>
      <c r="E12" s="431" t="n">
        <f aca="false">C12+D12</f>
        <v>221</v>
      </c>
      <c r="F12" s="432"/>
      <c r="G12" s="432"/>
      <c r="H12" s="427" t="n">
        <v>5</v>
      </c>
      <c r="I12" s="433" t="s">
        <v>390</v>
      </c>
      <c r="J12" s="429" t="n">
        <v>67</v>
      </c>
      <c r="K12" s="440"/>
      <c r="L12" s="431" t="n">
        <f aca="false">J12+K12</f>
        <v>67</v>
      </c>
      <c r="N12" s="438"/>
      <c r="O12" s="441"/>
      <c r="P12" s="438"/>
    </row>
    <row r="13" customFormat="false" ht="15.6" hidden="false" customHeight="false" outlineLevel="0" collapsed="false">
      <c r="A13" s="431" t="n">
        <v>6</v>
      </c>
      <c r="B13" s="437" t="s">
        <v>210</v>
      </c>
      <c r="C13" s="429" t="n">
        <v>167</v>
      </c>
      <c r="D13" s="430"/>
      <c r="E13" s="431" t="n">
        <f aca="false">C13+D13</f>
        <v>167</v>
      </c>
      <c r="F13" s="432"/>
      <c r="G13" s="432"/>
      <c r="H13" s="431" t="n">
        <v>6</v>
      </c>
      <c r="I13" s="442" t="s">
        <v>1136</v>
      </c>
      <c r="J13" s="429" t="n">
        <v>59</v>
      </c>
      <c r="K13" s="430"/>
      <c r="L13" s="431" t="n">
        <f aca="false">J13+K13</f>
        <v>59</v>
      </c>
      <c r="N13" s="438"/>
      <c r="O13" s="441"/>
      <c r="P13" s="438"/>
    </row>
    <row r="14" customFormat="false" ht="15.6" hidden="false" customHeight="false" outlineLevel="0" collapsed="false">
      <c r="A14" s="427" t="n">
        <v>7</v>
      </c>
      <c r="B14" s="437" t="s">
        <v>1137</v>
      </c>
      <c r="C14" s="429" t="n">
        <v>113</v>
      </c>
      <c r="D14" s="430" t="n">
        <v>-10</v>
      </c>
      <c r="E14" s="431" t="n">
        <f aca="false">C14+D14</f>
        <v>103</v>
      </c>
      <c r="F14" s="432"/>
      <c r="G14" s="432"/>
      <c r="H14" s="427" t="n">
        <v>7</v>
      </c>
      <c r="I14" s="437" t="s">
        <v>1138</v>
      </c>
      <c r="J14" s="429" t="n">
        <v>52</v>
      </c>
      <c r="K14" s="430"/>
      <c r="L14" s="431" t="n">
        <f aca="false">J14+K14</f>
        <v>52</v>
      </c>
      <c r="N14" s="438"/>
      <c r="O14" s="441"/>
      <c r="P14" s="438"/>
    </row>
    <row r="15" customFormat="false" ht="15.6" hidden="false" customHeight="false" outlineLevel="0" collapsed="false">
      <c r="A15" s="431" t="n">
        <v>8</v>
      </c>
      <c r="B15" s="437" t="s">
        <v>65</v>
      </c>
      <c r="C15" s="429" t="n">
        <v>78</v>
      </c>
      <c r="D15" s="430"/>
      <c r="E15" s="431" t="n">
        <f aca="false">C15+D15</f>
        <v>78</v>
      </c>
      <c r="F15" s="432"/>
      <c r="G15" s="432"/>
      <c r="H15" s="431" t="n">
        <v>8</v>
      </c>
      <c r="I15" s="443" t="s">
        <v>263</v>
      </c>
      <c r="J15" s="429" t="n">
        <v>52</v>
      </c>
      <c r="K15" s="430"/>
      <c r="L15" s="431" t="n">
        <f aca="false">J15+K15</f>
        <v>52</v>
      </c>
      <c r="N15" s="438"/>
      <c r="O15" s="441"/>
      <c r="P15" s="438"/>
    </row>
    <row r="16" customFormat="false" ht="15.6" hidden="false" customHeight="false" outlineLevel="0" collapsed="false">
      <c r="A16" s="432"/>
      <c r="B16" s="432"/>
      <c r="C16" s="432"/>
      <c r="D16" s="432"/>
      <c r="E16" s="432"/>
      <c r="F16" s="432"/>
      <c r="G16" s="432"/>
      <c r="H16" s="427" t="n">
        <v>9</v>
      </c>
      <c r="I16" s="437" t="s">
        <v>176</v>
      </c>
      <c r="J16" s="429" t="n">
        <v>47</v>
      </c>
      <c r="K16" s="430"/>
      <c r="L16" s="431" t="n">
        <f aca="false">J16+K16</f>
        <v>47</v>
      </c>
      <c r="N16" s="438"/>
      <c r="O16" s="441"/>
      <c r="P16" s="438"/>
    </row>
    <row r="17" customFormat="false" ht="15.6" hidden="false" customHeight="false" outlineLevel="0" collapsed="false">
      <c r="F17" s="432"/>
      <c r="G17" s="432"/>
      <c r="H17" s="431" t="n">
        <v>10</v>
      </c>
      <c r="I17" s="437" t="s">
        <v>365</v>
      </c>
      <c r="J17" s="429" t="n">
        <v>45</v>
      </c>
      <c r="K17" s="430"/>
      <c r="L17" s="431" t="n">
        <f aca="false">J17+K17</f>
        <v>45</v>
      </c>
      <c r="N17" s="438"/>
      <c r="O17" s="441"/>
      <c r="P17" s="444"/>
    </row>
    <row r="18" customFormat="false" ht="15.6" hidden="false" customHeight="false" outlineLevel="0" collapsed="false">
      <c r="F18" s="432"/>
      <c r="G18" s="432"/>
      <c r="H18" s="427" t="n">
        <v>11</v>
      </c>
      <c r="I18" s="445" t="s">
        <v>1139</v>
      </c>
      <c r="J18" s="429" t="n">
        <v>39</v>
      </c>
      <c r="K18" s="430"/>
      <c r="L18" s="431" t="n">
        <f aca="false">J18+K18</f>
        <v>39</v>
      </c>
      <c r="N18" s="438"/>
      <c r="O18" s="439"/>
      <c r="P18" s="438"/>
    </row>
    <row r="19" customFormat="false" ht="15.6" hidden="false" customHeight="false" outlineLevel="0" collapsed="false">
      <c r="F19" s="432"/>
      <c r="G19" s="432"/>
      <c r="H19" s="431" t="n">
        <v>12</v>
      </c>
      <c r="I19" s="433" t="s">
        <v>647</v>
      </c>
      <c r="J19" s="429" t="n">
        <v>37</v>
      </c>
      <c r="K19" s="440"/>
      <c r="L19" s="431" t="n">
        <f aca="false">J19+K19</f>
        <v>37</v>
      </c>
      <c r="N19" s="438"/>
      <c r="O19" s="446"/>
      <c r="P19" s="438"/>
    </row>
    <row r="20" customFormat="false" ht="15.6" hidden="false" customHeight="false" outlineLevel="0" collapsed="false">
      <c r="F20" s="432"/>
      <c r="G20" s="432"/>
      <c r="H20" s="427" t="n">
        <v>13</v>
      </c>
      <c r="I20" s="437" t="s">
        <v>30</v>
      </c>
      <c r="J20" s="429" t="n">
        <v>23</v>
      </c>
      <c r="K20" s="447"/>
      <c r="L20" s="431" t="n">
        <f aca="false">J20+K20</f>
        <v>23</v>
      </c>
      <c r="N20" s="438"/>
      <c r="O20" s="439"/>
      <c r="P20" s="438"/>
    </row>
    <row r="21" customFormat="false" ht="15.6" hidden="false" customHeight="false" outlineLevel="0" collapsed="false">
      <c r="F21" s="432"/>
      <c r="G21" s="432"/>
      <c r="H21" s="431" t="n">
        <v>14</v>
      </c>
      <c r="I21" s="437" t="s">
        <v>1140</v>
      </c>
      <c r="J21" s="429" t="n">
        <v>18</v>
      </c>
      <c r="K21" s="430"/>
      <c r="L21" s="431" t="n">
        <f aca="false">J21+K21</f>
        <v>18</v>
      </c>
      <c r="N21" s="438"/>
      <c r="O21" s="441"/>
      <c r="P21" s="438"/>
    </row>
    <row r="22" customFormat="false" ht="15.6" hidden="false" customHeight="false" outlineLevel="0" collapsed="false">
      <c r="F22" s="432"/>
      <c r="G22" s="432"/>
      <c r="H22" s="427" t="n">
        <v>15</v>
      </c>
      <c r="I22" s="437" t="s">
        <v>634</v>
      </c>
      <c r="J22" s="429" t="n">
        <v>18</v>
      </c>
      <c r="K22" s="447"/>
      <c r="L22" s="431" t="n">
        <f aca="false">J22+K22</f>
        <v>18</v>
      </c>
      <c r="N22" s="438"/>
      <c r="O22" s="441"/>
      <c r="P22" s="438"/>
    </row>
    <row r="23" customFormat="false" ht="15.6" hidden="false" customHeight="false" outlineLevel="0" collapsed="false">
      <c r="G23" s="432"/>
      <c r="H23" s="431" t="n">
        <v>16</v>
      </c>
      <c r="I23" s="437" t="s">
        <v>1141</v>
      </c>
      <c r="J23" s="430" t="n">
        <v>17</v>
      </c>
      <c r="K23" s="440"/>
      <c r="L23" s="431" t="n">
        <f aca="false">J23+K23</f>
        <v>17</v>
      </c>
      <c r="N23" s="438"/>
      <c r="O23" s="439"/>
      <c r="P23" s="438"/>
    </row>
    <row r="24" customFormat="false" ht="15.6" hidden="false" customHeight="false" outlineLevel="0" collapsed="false">
      <c r="G24" s="432"/>
      <c r="H24" s="427" t="n">
        <v>17</v>
      </c>
      <c r="I24" s="437" t="s">
        <v>1142</v>
      </c>
      <c r="J24" s="429" t="n">
        <v>15</v>
      </c>
      <c r="K24" s="440"/>
      <c r="L24" s="431" t="n">
        <f aca="false">J24+K24</f>
        <v>15</v>
      </c>
      <c r="N24" s="438"/>
      <c r="O24" s="439"/>
      <c r="P24" s="438"/>
    </row>
    <row r="25" customFormat="false" ht="15.6" hidden="false" customHeight="false" outlineLevel="0" collapsed="false">
      <c r="F25" s="432"/>
      <c r="G25" s="432"/>
      <c r="H25" s="431" t="n">
        <v>18</v>
      </c>
      <c r="I25" s="437" t="s">
        <v>1143</v>
      </c>
      <c r="J25" s="429" t="n">
        <v>14</v>
      </c>
      <c r="K25" s="430"/>
      <c r="L25" s="431" t="n">
        <f aca="false">J25+K25</f>
        <v>14</v>
      </c>
      <c r="N25" s="438"/>
      <c r="O25" s="441"/>
      <c r="P25" s="438"/>
    </row>
    <row r="26" customFormat="false" ht="15.6" hidden="false" customHeight="false" outlineLevel="0" collapsed="false">
      <c r="F26" s="432"/>
      <c r="G26" s="432"/>
      <c r="H26" s="427" t="n">
        <v>19</v>
      </c>
      <c r="I26" s="437" t="s">
        <v>854</v>
      </c>
      <c r="J26" s="429" t="n">
        <v>14</v>
      </c>
      <c r="K26" s="440"/>
      <c r="L26" s="431" t="n">
        <f aca="false">J26+K26</f>
        <v>14</v>
      </c>
      <c r="N26" s="438"/>
      <c r="O26" s="439"/>
      <c r="P26" s="438"/>
    </row>
    <row r="27" customFormat="false" ht="15.6" hidden="false" customHeight="false" outlineLevel="0" collapsed="false">
      <c r="F27" s="432"/>
      <c r="G27" s="432"/>
      <c r="H27" s="431" t="n">
        <v>20</v>
      </c>
      <c r="I27" s="437" t="s">
        <v>1123</v>
      </c>
      <c r="J27" s="429" t="n">
        <v>11</v>
      </c>
      <c r="K27" s="440"/>
      <c r="L27" s="431" t="n">
        <f aca="false">J27+K27</f>
        <v>11</v>
      </c>
      <c r="N27" s="438"/>
      <c r="O27" s="441"/>
      <c r="P27" s="438"/>
    </row>
    <row r="28" customFormat="false" ht="15.6" hidden="false" customHeight="false" outlineLevel="0" collapsed="false">
      <c r="H28" s="427" t="n">
        <v>21</v>
      </c>
      <c r="I28" s="433" t="s">
        <v>568</v>
      </c>
      <c r="J28" s="429" t="n">
        <v>9</v>
      </c>
      <c r="K28" s="430"/>
      <c r="L28" s="431" t="n">
        <f aca="false">J28+K28</f>
        <v>9</v>
      </c>
    </row>
    <row r="31" customFormat="false" ht="15.6" hidden="false" customHeight="false" outlineLevel="0" collapsed="false">
      <c r="B31" s="448" t="s">
        <v>1144</v>
      </c>
      <c r="G31" s="448" t="s">
        <v>1145</v>
      </c>
    </row>
  </sheetData>
  <mergeCells count="1">
    <mergeCell ref="A4:L4"/>
  </mergeCells>
  <printOptions headings="false" gridLines="false" gridLinesSet="true" horizontalCentered="true" verticalCentered="false"/>
  <pageMargins left="0.157638888888889" right="0.157638888888889" top="0.236111111111111" bottom="0.157638888888889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LibreOffice/5.3.1.2$Windows_X86_64 LibreOffice_project/e80a0e0fd1875e1696614d24c32df0f95f03deb2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2020-07-24T10:27:02Z</dcterms:created>
  <dc:creator>Irena</dc:creator>
  <dc:description/>
  <dc:language>lv-LV</dc:language>
  <cp:lastModifiedBy>Step</cp:lastModifiedBy>
  <cp:lastPrinted>2020-07-25T12:20:15Z</cp:lastPrinted>
  <dcterms:modified xsi:type="dcterms:W3CDTF">2020-07-25T12:26:17Z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