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16F5AA7-EFD0-4203-A38C-B1BD6F9ED8A0}" xr6:coauthVersionLast="45" xr6:coauthVersionMax="45" xr10:uidLastSave="{00000000-0000-0000-0000-000000000000}"/>
  <bookViews>
    <workbookView xWindow="-120" yWindow="-120" windowWidth="24240" windowHeight="13140" tabRatio="500" activeTab="2" xr2:uid="{00000000-000D-0000-FFFF-FFFF00000000}"/>
  </bookViews>
  <sheets>
    <sheet name="Koef" sheetId="1" r:id="rId1"/>
    <sheet name="Jaunietes_Veseris" sheetId="2" r:id="rId2"/>
    <sheet name="Jaunietes_Smagums" sheetId="3" r:id="rId3"/>
    <sheet name="Sievietes_Veseris" sheetId="4" r:id="rId4"/>
    <sheet name="Sievietes_Smagums" sheetId="5" r:id="rId5"/>
  </sheets>
  <definedNames>
    <definedName name="_xlnm.Print_Area" localSheetId="0">Koef!$A$1:$F$93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Q26" i="5" l="1"/>
  <c r="R26" i="5" s="1"/>
  <c r="H26" i="5"/>
  <c r="G26" i="5" s="1"/>
  <c r="Q25" i="5"/>
  <c r="R25" i="5" s="1"/>
  <c r="J25" i="5"/>
  <c r="I25" i="5"/>
  <c r="H25" i="5"/>
  <c r="G25" i="5"/>
  <c r="R24" i="5"/>
  <c r="Q24" i="5"/>
  <c r="H24" i="5"/>
  <c r="G24" i="5" s="1"/>
  <c r="Q23" i="5"/>
  <c r="R23" i="5" s="1"/>
  <c r="J23" i="5"/>
  <c r="I23" i="5"/>
  <c r="H23" i="5"/>
  <c r="G23" i="5"/>
  <c r="R22" i="5"/>
  <c r="Q22" i="5"/>
  <c r="H22" i="5"/>
  <c r="G22" i="5" s="1"/>
  <c r="Q21" i="5"/>
  <c r="R21" i="5" s="1"/>
  <c r="J21" i="5"/>
  <c r="I21" i="5"/>
  <c r="H21" i="5"/>
  <c r="G21" i="5"/>
  <c r="R20" i="5"/>
  <c r="Q20" i="5"/>
  <c r="H20" i="5"/>
  <c r="G20" i="5" s="1"/>
  <c r="Q19" i="5"/>
  <c r="R19" i="5" s="1"/>
  <c r="J19" i="5"/>
  <c r="I19" i="5"/>
  <c r="H19" i="5"/>
  <c r="G19" i="5"/>
  <c r="R18" i="5"/>
  <c r="Q18" i="5"/>
  <c r="H18" i="5"/>
  <c r="G18" i="5" s="1"/>
  <c r="Q17" i="5"/>
  <c r="R17" i="5" s="1"/>
  <c r="J17" i="5"/>
  <c r="I17" i="5"/>
  <c r="H17" i="5"/>
  <c r="G17" i="5"/>
  <c r="R16" i="5"/>
  <c r="Q16" i="5"/>
  <c r="H16" i="5"/>
  <c r="G16" i="5" s="1"/>
  <c r="Q15" i="5"/>
  <c r="R15" i="5" s="1"/>
  <c r="J15" i="5"/>
  <c r="I15" i="5"/>
  <c r="G15" i="5"/>
  <c r="Q14" i="5"/>
  <c r="R14" i="5" s="1"/>
  <c r="J14" i="5"/>
  <c r="H14" i="5"/>
  <c r="I14" i="5" s="1"/>
  <c r="G14" i="5"/>
  <c r="Q13" i="5"/>
  <c r="H13" i="5"/>
  <c r="I13" i="5" s="1"/>
  <c r="R13" i="5" s="1"/>
  <c r="Q12" i="5"/>
  <c r="H12" i="5"/>
  <c r="J12" i="5" s="1"/>
  <c r="Q11" i="5"/>
  <c r="R11" i="5" s="1"/>
  <c r="I11" i="5"/>
  <c r="H11" i="5"/>
  <c r="J11" i="5" s="1"/>
  <c r="G11" i="5"/>
  <c r="Q10" i="5"/>
  <c r="R10" i="5" s="1"/>
  <c r="I10" i="5"/>
  <c r="H10" i="5"/>
  <c r="J10" i="5" s="1"/>
  <c r="G10" i="5"/>
  <c r="Q9" i="5"/>
  <c r="R9" i="5" s="1"/>
  <c r="I9" i="5"/>
  <c r="H9" i="5"/>
  <c r="J9" i="5" s="1"/>
  <c r="G9" i="5"/>
  <c r="Q8" i="5"/>
  <c r="R8" i="5" s="1"/>
  <c r="I8" i="5"/>
  <c r="H8" i="5"/>
  <c r="J8" i="5" s="1"/>
  <c r="G8" i="5"/>
  <c r="Q7" i="5"/>
  <c r="R7" i="5" s="1"/>
  <c r="J7" i="5"/>
  <c r="I7" i="5"/>
  <c r="H7" i="5"/>
  <c r="G7" i="5"/>
  <c r="Q6" i="5"/>
  <c r="H6" i="5"/>
  <c r="J6" i="5" s="1"/>
  <c r="Q3" i="5"/>
  <c r="A2" i="5"/>
  <c r="R26" i="4"/>
  <c r="Q26" i="4"/>
  <c r="H26" i="4"/>
  <c r="J26" i="4" s="1"/>
  <c r="Q25" i="4"/>
  <c r="R25" i="4" s="1"/>
  <c r="J25" i="4"/>
  <c r="I25" i="4"/>
  <c r="H25" i="4"/>
  <c r="G25" i="4"/>
  <c r="R24" i="4"/>
  <c r="Q24" i="4"/>
  <c r="H24" i="4"/>
  <c r="J24" i="4" s="1"/>
  <c r="Q23" i="4"/>
  <c r="R23" i="4" s="1"/>
  <c r="J23" i="4"/>
  <c r="I23" i="4"/>
  <c r="H23" i="4"/>
  <c r="G23" i="4"/>
  <c r="R22" i="4"/>
  <c r="Q22" i="4"/>
  <c r="H22" i="4"/>
  <c r="J22" i="4" s="1"/>
  <c r="Q21" i="4"/>
  <c r="R21" i="4" s="1"/>
  <c r="J21" i="4"/>
  <c r="I21" i="4"/>
  <c r="H21" i="4"/>
  <c r="G21" i="4"/>
  <c r="R20" i="4"/>
  <c r="Q20" i="4"/>
  <c r="H20" i="4"/>
  <c r="J20" i="4" s="1"/>
  <c r="Q19" i="4"/>
  <c r="R19" i="4" s="1"/>
  <c r="J19" i="4"/>
  <c r="I19" i="4"/>
  <c r="H19" i="4"/>
  <c r="G19" i="4"/>
  <c r="R18" i="4"/>
  <c r="Q18" i="4"/>
  <c r="H18" i="4"/>
  <c r="J18" i="4" s="1"/>
  <c r="Q17" i="4"/>
  <c r="R17" i="4" s="1"/>
  <c r="J17" i="4"/>
  <c r="I17" i="4"/>
  <c r="H17" i="4"/>
  <c r="G17" i="4"/>
  <c r="R16" i="4"/>
  <c r="Q16" i="4"/>
  <c r="H16" i="4"/>
  <c r="J16" i="4" s="1"/>
  <c r="Q15" i="4"/>
  <c r="R15" i="4" s="1"/>
  <c r="J15" i="4"/>
  <c r="I15" i="4"/>
  <c r="G15" i="4"/>
  <c r="Q14" i="4"/>
  <c r="R14" i="4" s="1"/>
  <c r="J14" i="4"/>
  <c r="H14" i="4"/>
  <c r="I14" i="4" s="1"/>
  <c r="G14" i="4"/>
  <c r="R13" i="4"/>
  <c r="Q13" i="4"/>
  <c r="Q12" i="4"/>
  <c r="R12" i="4" s="1"/>
  <c r="H12" i="4"/>
  <c r="Q11" i="4"/>
  <c r="R11" i="4" s="1"/>
  <c r="H11" i="4"/>
  <c r="Q10" i="4"/>
  <c r="I10" i="4"/>
  <c r="R10" i="4" s="1"/>
  <c r="H10" i="4"/>
  <c r="G10" i="4" s="1"/>
  <c r="Q9" i="4"/>
  <c r="R9" i="4" s="1"/>
  <c r="J9" i="4"/>
  <c r="H9" i="4"/>
  <c r="I9" i="4" s="1"/>
  <c r="G9" i="4"/>
  <c r="Q8" i="4"/>
  <c r="I8" i="4"/>
  <c r="R8" i="4" s="1"/>
  <c r="H8" i="4"/>
  <c r="G8" i="4" s="1"/>
  <c r="Q7" i="4"/>
  <c r="J7" i="4"/>
  <c r="H7" i="4"/>
  <c r="I7" i="4" s="1"/>
  <c r="G7" i="4"/>
  <c r="Q6" i="4"/>
  <c r="I6" i="4"/>
  <c r="R6" i="4" s="1"/>
  <c r="H6" i="4"/>
  <c r="G6" i="4" s="1"/>
  <c r="Q3" i="4"/>
  <c r="A2" i="4"/>
  <c r="P26" i="3"/>
  <c r="H26" i="3"/>
  <c r="I26" i="3" s="1"/>
  <c r="G26" i="3"/>
  <c r="P25" i="3"/>
  <c r="H25" i="3"/>
  <c r="I25" i="3" s="1"/>
  <c r="G25" i="3"/>
  <c r="P24" i="3"/>
  <c r="H24" i="3"/>
  <c r="I24" i="3" s="1"/>
  <c r="G24" i="3"/>
  <c r="P23" i="3"/>
  <c r="H23" i="3"/>
  <c r="I23" i="3" s="1"/>
  <c r="G23" i="3"/>
  <c r="P22" i="3"/>
  <c r="H22" i="3"/>
  <c r="I22" i="3" s="1"/>
  <c r="G22" i="3"/>
  <c r="P21" i="3"/>
  <c r="H21" i="3"/>
  <c r="I21" i="3" s="1"/>
  <c r="G21" i="3"/>
  <c r="P20" i="3"/>
  <c r="H20" i="3"/>
  <c r="I20" i="3" s="1"/>
  <c r="G20" i="3"/>
  <c r="P19" i="3"/>
  <c r="H19" i="3"/>
  <c r="I19" i="3" s="1"/>
  <c r="G19" i="3"/>
  <c r="P18" i="3"/>
  <c r="H18" i="3"/>
  <c r="I18" i="3" s="1"/>
  <c r="G18" i="3"/>
  <c r="P17" i="3"/>
  <c r="H17" i="3"/>
  <c r="I17" i="3" s="1"/>
  <c r="G17" i="3"/>
  <c r="P16" i="3"/>
  <c r="H16" i="3"/>
  <c r="I16" i="3" s="1"/>
  <c r="G16" i="3"/>
  <c r="P15" i="3"/>
  <c r="H15" i="3"/>
  <c r="P14" i="3"/>
  <c r="I14" i="3"/>
  <c r="H14" i="3"/>
  <c r="G14" i="3"/>
  <c r="P13" i="3"/>
  <c r="I13" i="3"/>
  <c r="H13" i="3"/>
  <c r="G13" i="3"/>
  <c r="P12" i="3"/>
  <c r="I12" i="3"/>
  <c r="H12" i="3"/>
  <c r="G12" i="3"/>
  <c r="P11" i="3"/>
  <c r="I11" i="3"/>
  <c r="H11" i="3"/>
  <c r="G11" i="3"/>
  <c r="P10" i="3"/>
  <c r="I10" i="3"/>
  <c r="H10" i="3"/>
  <c r="G10" i="3"/>
  <c r="I9" i="3"/>
  <c r="H9" i="3"/>
  <c r="G9" i="3" s="1"/>
  <c r="P8" i="3"/>
  <c r="I8" i="3"/>
  <c r="H8" i="3"/>
  <c r="G8" i="3" s="1"/>
  <c r="P7" i="3"/>
  <c r="I7" i="3"/>
  <c r="H7" i="3"/>
  <c r="G7" i="3" s="1"/>
  <c r="P6" i="3"/>
  <c r="I6" i="3"/>
  <c r="H6" i="3"/>
  <c r="G6" i="3" s="1"/>
  <c r="P3" i="3"/>
  <c r="A2" i="3"/>
  <c r="P26" i="2"/>
  <c r="H26" i="2"/>
  <c r="I26" i="2" s="1"/>
  <c r="G26" i="2"/>
  <c r="P25" i="2"/>
  <c r="H25" i="2"/>
  <c r="I25" i="2" s="1"/>
  <c r="G25" i="2"/>
  <c r="P24" i="2"/>
  <c r="H24" i="2"/>
  <c r="I24" i="2" s="1"/>
  <c r="G24" i="2"/>
  <c r="P23" i="2"/>
  <c r="H23" i="2"/>
  <c r="I23" i="2" s="1"/>
  <c r="G23" i="2"/>
  <c r="P22" i="2"/>
  <c r="H22" i="2"/>
  <c r="I22" i="2" s="1"/>
  <c r="G22" i="2"/>
  <c r="P21" i="2"/>
  <c r="H21" i="2"/>
  <c r="I21" i="2" s="1"/>
  <c r="G21" i="2"/>
  <c r="P20" i="2"/>
  <c r="H20" i="2"/>
  <c r="I20" i="2" s="1"/>
  <c r="G20" i="2"/>
  <c r="P19" i="2"/>
  <c r="H19" i="2"/>
  <c r="I19" i="2" s="1"/>
  <c r="G19" i="2"/>
  <c r="P18" i="2"/>
  <c r="H18" i="2"/>
  <c r="I18" i="2" s="1"/>
  <c r="G18" i="2"/>
  <c r="P17" i="2"/>
  <c r="H17" i="2"/>
  <c r="I17" i="2" s="1"/>
  <c r="G17" i="2"/>
  <c r="P16" i="2"/>
  <c r="H16" i="2"/>
  <c r="I16" i="2" s="1"/>
  <c r="G16" i="2"/>
  <c r="P15" i="2"/>
  <c r="H15" i="2"/>
  <c r="P14" i="2"/>
  <c r="I14" i="2"/>
  <c r="H14" i="2"/>
  <c r="G14" i="2"/>
  <c r="P13" i="2"/>
  <c r="I13" i="2"/>
  <c r="H13" i="2"/>
  <c r="G13" i="2"/>
  <c r="P12" i="2"/>
  <c r="I12" i="2"/>
  <c r="H12" i="2"/>
  <c r="G12" i="2"/>
  <c r="P11" i="2"/>
  <c r="I11" i="2"/>
  <c r="H11" i="2"/>
  <c r="G11" i="2"/>
  <c r="P10" i="2"/>
  <c r="I10" i="2"/>
  <c r="H10" i="2"/>
  <c r="G10" i="2"/>
  <c r="P9" i="2"/>
  <c r="I9" i="2"/>
  <c r="H9" i="2"/>
  <c r="G9" i="2"/>
  <c r="P8" i="2"/>
  <c r="I8" i="2"/>
  <c r="H8" i="2"/>
  <c r="G8" i="2"/>
  <c r="P7" i="2"/>
  <c r="I7" i="2"/>
  <c r="H7" i="2"/>
  <c r="G7" i="2"/>
  <c r="P6" i="2"/>
  <c r="I6" i="2"/>
  <c r="H6" i="2"/>
  <c r="G6" i="2"/>
  <c r="P3" i="2"/>
  <c r="A2" i="2"/>
  <c r="R7" i="4" l="1"/>
  <c r="G16" i="4"/>
  <c r="G18" i="4"/>
  <c r="G20" i="4"/>
  <c r="G22" i="4"/>
  <c r="G24" i="4"/>
  <c r="G26" i="4"/>
  <c r="G6" i="5"/>
  <c r="J13" i="5"/>
  <c r="I16" i="5"/>
  <c r="I18" i="5"/>
  <c r="I20" i="5"/>
  <c r="I22" i="5"/>
  <c r="I24" i="5"/>
  <c r="I26" i="5"/>
  <c r="I12" i="5"/>
  <c r="R12" i="5" s="1"/>
  <c r="G13" i="5"/>
  <c r="J16" i="5"/>
  <c r="J18" i="5"/>
  <c r="J20" i="5"/>
  <c r="J22" i="5"/>
  <c r="J24" i="5"/>
  <c r="J26" i="5"/>
  <c r="J6" i="4"/>
  <c r="I16" i="4"/>
  <c r="I18" i="4"/>
  <c r="I22" i="4"/>
  <c r="I24" i="4"/>
  <c r="I26" i="4"/>
  <c r="I6" i="5"/>
  <c r="R6" i="5" s="1"/>
  <c r="J8" i="4"/>
  <c r="J10" i="4"/>
  <c r="I20" i="4"/>
</calcChain>
</file>

<file path=xl/sharedStrings.xml><?xml version="1.0" encoding="utf-8"?>
<sst xmlns="http://schemas.openxmlformats.org/spreadsheetml/2006/main" count="332" uniqueCount="102">
  <si>
    <t>SIEVIETES</t>
  </si>
  <si>
    <t>Sacensību nosaukums:</t>
  </si>
  <si>
    <t>Ērika Cīruļa kauss vesera un smaguma mešanā</t>
  </si>
  <si>
    <t>Vecuma grupa</t>
  </si>
  <si>
    <t>Pilni gadi</t>
  </si>
  <si>
    <t>Vesera svars</t>
  </si>
  <si>
    <t>Koeficients</t>
  </si>
  <si>
    <t>Smaguma svars</t>
  </si>
  <si>
    <t>Sacensību datums:</t>
  </si>
  <si>
    <t>U14</t>
  </si>
  <si>
    <t>U16</t>
  </si>
  <si>
    <t>U18</t>
  </si>
  <si>
    <t>U20</t>
  </si>
  <si>
    <t>Sievietes</t>
  </si>
  <si>
    <t>S35+</t>
  </si>
  <si>
    <t>S40+</t>
  </si>
  <si>
    <t>S45+</t>
  </si>
  <si>
    <t>S50+</t>
  </si>
  <si>
    <t>S55+</t>
  </si>
  <si>
    <t>S60+</t>
  </si>
  <si>
    <t>S65+</t>
  </si>
  <si>
    <t>S70+</t>
  </si>
  <si>
    <t>S75+</t>
  </si>
  <si>
    <t>S80+</t>
  </si>
  <si>
    <t>S85+</t>
  </si>
  <si>
    <t>S90+</t>
  </si>
  <si>
    <t>S95+</t>
  </si>
  <si>
    <t>S100+</t>
  </si>
  <si>
    <t>STARTA PROTOKOLS</t>
  </si>
  <si>
    <t>Disciplīna:</t>
  </si>
  <si>
    <t xml:space="preserve">VESERA MEŠANA JAUNIETES U14-U20 </t>
  </si>
  <si>
    <t>Datums:</t>
  </si>
  <si>
    <t>Nr.p.k.</t>
  </si>
  <si>
    <t>Dalībnieka numurs</t>
  </si>
  <si>
    <t>Vārds</t>
  </si>
  <si>
    <t>Uzvārds</t>
  </si>
  <si>
    <t>Komanda</t>
  </si>
  <si>
    <t>Dzimšanas datums</t>
  </si>
  <si>
    <t>Rīka svars</t>
  </si>
  <si>
    <t>1.rezultāts</t>
  </si>
  <si>
    <t>2.rezultāts</t>
  </si>
  <si>
    <t>3.rezultāts</t>
  </si>
  <si>
    <t>4.rezultāts</t>
  </si>
  <si>
    <t>5.rezultāts</t>
  </si>
  <si>
    <t>6.rezultāts</t>
  </si>
  <si>
    <t>Labākais rezultāts</t>
  </si>
  <si>
    <t>VIETA</t>
  </si>
  <si>
    <t>Kristija</t>
  </si>
  <si>
    <t>KALNIŅA</t>
  </si>
  <si>
    <t>1.vieta U14</t>
  </si>
  <si>
    <t>Una</t>
  </si>
  <si>
    <t>SPRINĢE</t>
  </si>
  <si>
    <t>Jelgava</t>
  </si>
  <si>
    <t>Nestartēja</t>
  </si>
  <si>
    <t>Elīna</t>
  </si>
  <si>
    <t>LAZDOVIČA</t>
  </si>
  <si>
    <t>2.vieta U16</t>
  </si>
  <si>
    <t>Laura</t>
  </si>
  <si>
    <t>BROLIŠA</t>
  </si>
  <si>
    <t>2.vieta U18</t>
  </si>
  <si>
    <t>Amanda</t>
  </si>
  <si>
    <t>MALATKOVSKA</t>
  </si>
  <si>
    <t>1.vieta U18</t>
  </si>
  <si>
    <t>Karīna</t>
  </si>
  <si>
    <t>JANSENA</t>
  </si>
  <si>
    <t>Ķekava</t>
  </si>
  <si>
    <t>1.vieta U16</t>
  </si>
  <si>
    <t>Elva</t>
  </si>
  <si>
    <t>VESTARTA</t>
  </si>
  <si>
    <t>Patrīcija</t>
  </si>
  <si>
    <t>BĒRZKALNA</t>
  </si>
  <si>
    <t>Koknese</t>
  </si>
  <si>
    <t>3.vieta U16</t>
  </si>
  <si>
    <t>Kristiāna</t>
  </si>
  <si>
    <t>POĻAKOVA</t>
  </si>
  <si>
    <t>Salaspils</t>
  </si>
  <si>
    <t>Natālija</t>
  </si>
  <si>
    <t>ZEICA</t>
  </si>
  <si>
    <t>1.vieta U20</t>
  </si>
  <si>
    <t>Tiesnesis:</t>
  </si>
  <si>
    <t>Sekretārs:</t>
  </si>
  <si>
    <t>SMAGUMA MEŠANA JAUNIETES U14-U20</t>
  </si>
  <si>
    <t>VESERA MEŠANA S30-S100</t>
  </si>
  <si>
    <t>Koeficients (WMA)</t>
  </si>
  <si>
    <t>Kopējais rezultāts</t>
  </si>
  <si>
    <t>Anna</t>
  </si>
  <si>
    <t>GULBE</t>
  </si>
  <si>
    <t>1.vieta Sievietes</t>
  </si>
  <si>
    <t>Liene</t>
  </si>
  <si>
    <t>ROZIŅA</t>
  </si>
  <si>
    <t>2.vieta Sievietes</t>
  </si>
  <si>
    <t>Mārīte</t>
  </si>
  <si>
    <t>VILCĀNE</t>
  </si>
  <si>
    <t>2.vieta Seniores</t>
  </si>
  <si>
    <t>Irina</t>
  </si>
  <si>
    <t>KACURA</t>
  </si>
  <si>
    <t>Tukums</t>
  </si>
  <si>
    <t>3.vieta Seniores</t>
  </si>
  <si>
    <t>IVBULE</t>
  </si>
  <si>
    <t>1.vieta Seniores</t>
  </si>
  <si>
    <t>Ā.K.</t>
  </si>
  <si>
    <t>SMAGUMA MEŠANA S30-S100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</si>
</sst>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&quot; gada &quot;dd/\ mmmm"/>
    <numFmt numFmtId="165" formatCode="0.0000"/>
    <numFmt numFmtId="166" formatCode="dd/mm/yyyy"/>
  </numFmts>
  <fonts count="7" x14ac:knownFonts="1">
    <font>
      <sz val="10"/>
      <color rgb="FF000000"/>
      <name val="Arial"/>
      <charset val="1"/>
    </font>
    <font>
      <sz val="40"/>
      <name val="Arial"/>
      <charset val="1"/>
    </font>
    <font>
      <sz val="14"/>
      <name val="Arial"/>
      <charset val="1"/>
    </font>
    <font>
      <sz val="12"/>
      <name val="Arial"/>
      <charset val="1"/>
    </font>
    <font>
      <b/>
      <sz val="20"/>
      <name val="Arial"/>
      <charset val="1"/>
    </font>
    <font>
      <b/>
      <sz val="10"/>
      <name val="Arial"/>
      <charset val="1"/>
    </font>
    <font>
      <b/>
      <sz val="10"/>
      <color rgb="FF000000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DEE7E5"/>
      </patternFill>
    </fill>
    <fill>
      <patternFill patternType="solid">
        <fgColor rgb="FFDDE8CB"/>
        <bgColor rgb="FFDEE7E5"/>
      </patternFill>
    </fill>
    <fill>
      <patternFill patternType="solid">
        <fgColor rgb="FFDEE7E5"/>
        <bgColor rgb="FFDEDCE6"/>
      </patternFill>
    </fill>
    <fill>
      <patternFill patternType="solid">
        <fgColor rgb="FFF7D1D5"/>
        <bgColor rgb="FFDEDCE6"/>
      </patternFill>
    </fill>
    <fill>
      <patternFill patternType="solid">
        <fgColor rgb="FFDEDCE6"/>
        <bgColor rgb="FFDEE7E5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ont="1" applyBorder="1" applyAlignment="1">
      <alignment horizontal="right" vertical="center"/>
    </xf>
    <xf numFmtId="0" fontId="0" fillId="2" borderId="0" xfId="0" applyFont="1" applyFill="1" applyAlignment="1">
      <alignment horizontal="center" vertical="center"/>
    </xf>
    <xf numFmtId="164" fontId="3" fillId="2" borderId="0" xfId="0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right" vertical="center"/>
    </xf>
    <xf numFmtId="2" fontId="0" fillId="0" borderId="0" xfId="0" applyNumberFormat="1" applyFont="1" applyAlignment="1">
      <alignment horizontal="right" vertical="center"/>
    </xf>
    <xf numFmtId="165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/>
    </xf>
    <xf numFmtId="2" fontId="0" fillId="0" borderId="0" xfId="0" applyNumberFormat="1"/>
    <xf numFmtId="165" fontId="0" fillId="0" borderId="0" xfId="0" applyNumberFormat="1"/>
    <xf numFmtId="0" fontId="0" fillId="2" borderId="0" xfId="0" applyFont="1" applyFill="1" applyAlignment="1">
      <alignment horizontal="right"/>
    </xf>
    <xf numFmtId="0" fontId="0" fillId="2" borderId="0" xfId="0" applyFill="1"/>
    <xf numFmtId="2" fontId="0" fillId="2" borderId="0" xfId="0" applyNumberFormat="1" applyFill="1"/>
    <xf numFmtId="165" fontId="0" fillId="2" borderId="0" xfId="0" applyNumberFormat="1" applyFill="1"/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6" fontId="0" fillId="4" borderId="1" xfId="0" applyNumberForma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6" fontId="0" fillId="5" borderId="1" xfId="0" applyNumberForma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2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66" fontId="0" fillId="6" borderId="1" xfId="0" applyNumberForma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2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164" fontId="5" fillId="0" borderId="0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7E5"/>
      <rgbColor rgb="FF660066"/>
      <rgbColor rgb="FFFF8080"/>
      <rgbColor rgb="FF0066CC"/>
      <rgbColor rgb="FFDEDC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7D1D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500760</xdr:colOff>
      <xdr:row>27</xdr:row>
      <xdr:rowOff>360</xdr:rowOff>
    </xdr:from>
    <xdr:to>
      <xdr:col>17</xdr:col>
      <xdr:colOff>5155</xdr:colOff>
      <xdr:row>32</xdr:row>
      <xdr:rowOff>12600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403360" y="8861760"/>
          <a:ext cx="2508840" cy="8319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500760</xdr:colOff>
      <xdr:row>27</xdr:row>
      <xdr:rowOff>360</xdr:rowOff>
    </xdr:from>
    <xdr:to>
      <xdr:col>17</xdr:col>
      <xdr:colOff>5155</xdr:colOff>
      <xdr:row>32</xdr:row>
      <xdr:rowOff>12600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403360" y="8861760"/>
          <a:ext cx="2508840" cy="8319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483840</xdr:colOff>
      <xdr:row>27</xdr:row>
      <xdr:rowOff>360</xdr:rowOff>
    </xdr:from>
    <xdr:to>
      <xdr:col>17</xdr:col>
      <xdr:colOff>785160</xdr:colOff>
      <xdr:row>32</xdr:row>
      <xdr:rowOff>12600</xdr:rowOff>
    </xdr:to>
    <xdr:pic>
      <xdr:nvPicPr>
        <xdr:cNvPr id="2" name="Image 1_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239280" y="8861760"/>
          <a:ext cx="2508840" cy="8319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483840</xdr:colOff>
      <xdr:row>27</xdr:row>
      <xdr:rowOff>360</xdr:rowOff>
    </xdr:from>
    <xdr:to>
      <xdr:col>17</xdr:col>
      <xdr:colOff>785160</xdr:colOff>
      <xdr:row>32</xdr:row>
      <xdr:rowOff>12600</xdr:rowOff>
    </xdr:to>
    <xdr:pic>
      <xdr:nvPicPr>
        <xdr:cNvPr id="3" name="Image 1_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239280" y="8861760"/>
          <a:ext cx="2508840" cy="8319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3"/>
  <sheetViews>
    <sheetView zoomScale="120" zoomScaleNormal="120" workbookViewId="0"/>
  </sheetViews>
  <sheetFormatPr defaultColWidth="11.7109375" defaultRowHeight="12.75" x14ac:dyDescent="0.2"/>
  <cols>
    <col min="1" max="1" width="15" customWidth="1"/>
    <col min="2" max="2" width="14.140625" customWidth="1"/>
    <col min="5" max="5" width="13.85546875" customWidth="1"/>
    <col min="12" max="12" width="21.42578125" customWidth="1"/>
  </cols>
  <sheetData>
    <row r="1" spans="1:12" ht="51.2" customHeight="1" x14ac:dyDescent="0.2">
      <c r="A1" s="51" t="s">
        <v>0</v>
      </c>
      <c r="B1" s="51"/>
      <c r="C1" s="51"/>
      <c r="D1" s="51"/>
      <c r="E1" s="51"/>
      <c r="F1" s="51"/>
      <c r="G1" s="52" t="s">
        <v>1</v>
      </c>
      <c r="H1" s="52"/>
      <c r="I1" s="53" t="s">
        <v>2</v>
      </c>
      <c r="J1" s="53"/>
      <c r="K1" s="53"/>
      <c r="L1" s="53"/>
    </row>
    <row r="3" spans="1:12" ht="24.4" customHeight="1" x14ac:dyDescent="0.2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6</v>
      </c>
      <c r="G3" s="52" t="s">
        <v>8</v>
      </c>
      <c r="H3" s="52"/>
      <c r="I3" s="54">
        <v>44015</v>
      </c>
      <c r="J3" s="54"/>
      <c r="K3" s="54"/>
      <c r="L3" s="54"/>
    </row>
    <row r="4" spans="1:12" ht="13.15" customHeight="1" x14ac:dyDescent="0.2">
      <c r="A4" s="4" t="s">
        <v>9</v>
      </c>
      <c r="B4" s="4">
        <v>11</v>
      </c>
      <c r="C4" s="5">
        <v>2</v>
      </c>
      <c r="D4" s="6">
        <v>1</v>
      </c>
      <c r="E4" s="5">
        <v>4</v>
      </c>
      <c r="F4" s="6">
        <v>1</v>
      </c>
      <c r="G4" s="1"/>
      <c r="H4" s="1"/>
      <c r="I4" s="3"/>
      <c r="J4" s="3"/>
      <c r="K4" s="3"/>
      <c r="L4" s="3"/>
    </row>
    <row r="5" spans="1:12" ht="12.6" customHeight="1" x14ac:dyDescent="0.2">
      <c r="A5" s="4" t="s">
        <v>9</v>
      </c>
      <c r="B5" s="4">
        <v>12</v>
      </c>
      <c r="C5" s="5">
        <v>2</v>
      </c>
      <c r="D5" s="6">
        <v>1</v>
      </c>
      <c r="E5" s="5">
        <v>4</v>
      </c>
      <c r="F5" s="6">
        <v>1</v>
      </c>
      <c r="G5" s="1"/>
      <c r="H5" s="1"/>
      <c r="I5" s="3"/>
      <c r="J5" s="3"/>
      <c r="K5" s="3"/>
      <c r="L5" s="3"/>
    </row>
    <row r="6" spans="1:12" x14ac:dyDescent="0.2">
      <c r="A6" s="7" t="s">
        <v>9</v>
      </c>
      <c r="B6">
        <v>13</v>
      </c>
      <c r="C6" s="8">
        <v>2</v>
      </c>
      <c r="D6" s="9">
        <v>1</v>
      </c>
      <c r="E6" s="8">
        <v>4</v>
      </c>
      <c r="F6" s="9">
        <v>1</v>
      </c>
    </row>
    <row r="7" spans="1:12" x14ac:dyDescent="0.2">
      <c r="A7" s="7" t="s">
        <v>10</v>
      </c>
      <c r="B7">
        <v>14</v>
      </c>
      <c r="C7" s="8">
        <v>3</v>
      </c>
      <c r="D7" s="9">
        <v>1</v>
      </c>
      <c r="E7" s="8">
        <v>5.45</v>
      </c>
      <c r="F7" s="9">
        <v>1</v>
      </c>
    </row>
    <row r="8" spans="1:12" x14ac:dyDescent="0.2">
      <c r="A8" s="7" t="s">
        <v>10</v>
      </c>
      <c r="B8">
        <v>15</v>
      </c>
      <c r="C8" s="8">
        <v>3</v>
      </c>
      <c r="D8" s="9">
        <v>1</v>
      </c>
      <c r="E8" s="8">
        <v>5.45</v>
      </c>
      <c r="F8" s="9">
        <v>1</v>
      </c>
    </row>
    <row r="9" spans="1:12" x14ac:dyDescent="0.2">
      <c r="A9" s="7" t="s">
        <v>11</v>
      </c>
      <c r="B9">
        <v>16</v>
      </c>
      <c r="C9" s="8">
        <v>3</v>
      </c>
      <c r="D9" s="9">
        <v>1</v>
      </c>
      <c r="E9" s="8">
        <v>5.45</v>
      </c>
      <c r="F9" s="9">
        <v>1</v>
      </c>
    </row>
    <row r="10" spans="1:12" x14ac:dyDescent="0.2">
      <c r="A10" s="7" t="s">
        <v>11</v>
      </c>
      <c r="B10">
        <v>17</v>
      </c>
      <c r="C10" s="8">
        <v>3</v>
      </c>
      <c r="D10" s="9">
        <v>1</v>
      </c>
      <c r="E10" s="8">
        <v>5.45</v>
      </c>
      <c r="F10" s="9">
        <v>1</v>
      </c>
    </row>
    <row r="11" spans="1:12" x14ac:dyDescent="0.2">
      <c r="A11" s="7" t="s">
        <v>12</v>
      </c>
      <c r="B11">
        <v>18</v>
      </c>
      <c r="C11" s="8">
        <v>4</v>
      </c>
      <c r="D11" s="9">
        <v>1</v>
      </c>
      <c r="E11" s="8">
        <v>9.07</v>
      </c>
      <c r="F11" s="9">
        <v>1</v>
      </c>
    </row>
    <row r="12" spans="1:12" x14ac:dyDescent="0.2">
      <c r="A12" s="7" t="s">
        <v>12</v>
      </c>
      <c r="B12">
        <v>19</v>
      </c>
      <c r="C12" s="8">
        <v>4</v>
      </c>
      <c r="D12" s="9">
        <v>1</v>
      </c>
      <c r="E12" s="8">
        <v>9.07</v>
      </c>
      <c r="F12" s="9">
        <v>1</v>
      </c>
    </row>
    <row r="13" spans="1:12" x14ac:dyDescent="0.2">
      <c r="A13" s="7" t="s">
        <v>13</v>
      </c>
      <c r="B13">
        <v>20</v>
      </c>
      <c r="C13" s="8">
        <v>4</v>
      </c>
      <c r="D13" s="9">
        <v>1</v>
      </c>
      <c r="E13" s="8">
        <v>9.07</v>
      </c>
      <c r="F13" s="9">
        <v>1</v>
      </c>
    </row>
    <row r="14" spans="1:12" x14ac:dyDescent="0.2">
      <c r="A14" s="7" t="s">
        <v>13</v>
      </c>
      <c r="B14">
        <v>21</v>
      </c>
      <c r="C14" s="8">
        <v>4</v>
      </c>
      <c r="D14" s="9">
        <v>1</v>
      </c>
      <c r="E14" s="8">
        <v>9.07</v>
      </c>
      <c r="F14" s="9">
        <v>1</v>
      </c>
    </row>
    <row r="15" spans="1:12" x14ac:dyDescent="0.2">
      <c r="A15" s="7" t="s">
        <v>13</v>
      </c>
      <c r="B15">
        <v>22</v>
      </c>
      <c r="C15" s="8">
        <v>4</v>
      </c>
      <c r="D15" s="9">
        <v>1</v>
      </c>
      <c r="E15" s="8">
        <v>9.07</v>
      </c>
      <c r="F15" s="9">
        <v>1</v>
      </c>
    </row>
    <row r="16" spans="1:12" x14ac:dyDescent="0.2">
      <c r="A16" s="7" t="s">
        <v>13</v>
      </c>
      <c r="B16">
        <v>23</v>
      </c>
      <c r="C16" s="8">
        <v>4</v>
      </c>
      <c r="D16" s="9">
        <v>1</v>
      </c>
      <c r="E16" s="8">
        <v>9.07</v>
      </c>
      <c r="F16" s="9">
        <v>1</v>
      </c>
    </row>
    <row r="17" spans="1:6" x14ac:dyDescent="0.2">
      <c r="A17" s="7" t="s">
        <v>13</v>
      </c>
      <c r="B17">
        <v>24</v>
      </c>
      <c r="C17" s="8">
        <v>4</v>
      </c>
      <c r="D17" s="9">
        <v>1</v>
      </c>
      <c r="E17" s="8">
        <v>9.07</v>
      </c>
      <c r="F17" s="9">
        <v>1</v>
      </c>
    </row>
    <row r="18" spans="1:6" x14ac:dyDescent="0.2">
      <c r="A18" s="7" t="s">
        <v>13</v>
      </c>
      <c r="B18">
        <v>25</v>
      </c>
      <c r="C18" s="8">
        <v>4</v>
      </c>
      <c r="D18" s="9">
        <v>1</v>
      </c>
      <c r="E18" s="8">
        <v>9.07</v>
      </c>
      <c r="F18" s="9">
        <v>1</v>
      </c>
    </row>
    <row r="19" spans="1:6" x14ac:dyDescent="0.2">
      <c r="A19" s="7" t="s">
        <v>13</v>
      </c>
      <c r="B19">
        <v>26</v>
      </c>
      <c r="C19" s="8">
        <v>4</v>
      </c>
      <c r="D19" s="9">
        <v>1</v>
      </c>
      <c r="E19" s="8">
        <v>9.07</v>
      </c>
      <c r="F19" s="9">
        <v>1</v>
      </c>
    </row>
    <row r="20" spans="1:6" x14ac:dyDescent="0.2">
      <c r="A20" s="7" t="s">
        <v>13</v>
      </c>
      <c r="B20">
        <v>27</v>
      </c>
      <c r="C20" s="8">
        <v>4</v>
      </c>
      <c r="D20" s="9">
        <v>1</v>
      </c>
      <c r="E20" s="8">
        <v>9.07</v>
      </c>
      <c r="F20" s="9">
        <v>1</v>
      </c>
    </row>
    <row r="21" spans="1:6" x14ac:dyDescent="0.2">
      <c r="A21" s="7" t="s">
        <v>13</v>
      </c>
      <c r="B21">
        <v>28</v>
      </c>
      <c r="C21" s="8">
        <v>4</v>
      </c>
      <c r="D21" s="9">
        <v>1</v>
      </c>
      <c r="E21" s="8">
        <v>9.07</v>
      </c>
      <c r="F21" s="9">
        <v>1</v>
      </c>
    </row>
    <row r="22" spans="1:6" x14ac:dyDescent="0.2">
      <c r="A22" s="7" t="s">
        <v>13</v>
      </c>
      <c r="B22">
        <v>29</v>
      </c>
      <c r="C22" s="8">
        <v>4</v>
      </c>
      <c r="D22" s="9">
        <v>1</v>
      </c>
      <c r="E22" s="8">
        <v>9.07</v>
      </c>
      <c r="F22" s="9">
        <v>1</v>
      </c>
    </row>
    <row r="23" spans="1:6" x14ac:dyDescent="0.2">
      <c r="A23" s="7" t="s">
        <v>13</v>
      </c>
      <c r="B23">
        <v>30</v>
      </c>
      <c r="C23" s="8">
        <v>4</v>
      </c>
      <c r="D23" s="9">
        <v>1</v>
      </c>
      <c r="E23" s="8">
        <v>9.07</v>
      </c>
      <c r="F23" s="9">
        <v>1</v>
      </c>
    </row>
    <row r="24" spans="1:6" x14ac:dyDescent="0.2">
      <c r="A24" s="7" t="s">
        <v>13</v>
      </c>
      <c r="B24">
        <v>31</v>
      </c>
      <c r="C24" s="8">
        <v>4</v>
      </c>
      <c r="D24" s="9">
        <v>1</v>
      </c>
      <c r="E24" s="8">
        <v>9.07</v>
      </c>
      <c r="F24" s="9">
        <v>1</v>
      </c>
    </row>
    <row r="25" spans="1:6" x14ac:dyDescent="0.2">
      <c r="A25" s="7" t="s">
        <v>13</v>
      </c>
      <c r="B25">
        <v>32</v>
      </c>
      <c r="C25" s="8">
        <v>4</v>
      </c>
      <c r="D25" s="9">
        <v>1</v>
      </c>
      <c r="E25" s="8">
        <v>9.07</v>
      </c>
      <c r="F25" s="9">
        <v>1</v>
      </c>
    </row>
    <row r="26" spans="1:6" x14ac:dyDescent="0.2">
      <c r="A26" s="7" t="s">
        <v>13</v>
      </c>
      <c r="B26">
        <v>33</v>
      </c>
      <c r="C26" s="8">
        <v>4</v>
      </c>
      <c r="D26" s="9">
        <v>1</v>
      </c>
      <c r="E26" s="8">
        <v>9.07</v>
      </c>
      <c r="F26" s="9">
        <v>1</v>
      </c>
    </row>
    <row r="27" spans="1:6" x14ac:dyDescent="0.2">
      <c r="A27" s="7" t="s">
        <v>13</v>
      </c>
      <c r="B27">
        <v>34</v>
      </c>
      <c r="C27" s="8">
        <v>4</v>
      </c>
      <c r="D27" s="9">
        <v>1</v>
      </c>
      <c r="E27" s="8">
        <v>9.07</v>
      </c>
      <c r="F27" s="9">
        <v>1</v>
      </c>
    </row>
    <row r="28" spans="1:6" x14ac:dyDescent="0.2">
      <c r="A28" s="10" t="s">
        <v>14</v>
      </c>
      <c r="B28" s="11">
        <v>35</v>
      </c>
      <c r="C28" s="12">
        <v>4</v>
      </c>
      <c r="D28" s="13">
        <v>1.0942000000000001</v>
      </c>
      <c r="E28" s="12">
        <v>9.07</v>
      </c>
      <c r="F28" s="13">
        <v>1.0922000000000001</v>
      </c>
    </row>
    <row r="29" spans="1:6" x14ac:dyDescent="0.2">
      <c r="A29" s="10" t="s">
        <v>14</v>
      </c>
      <c r="B29">
        <v>36</v>
      </c>
      <c r="C29" s="8">
        <v>4</v>
      </c>
      <c r="D29" s="9">
        <v>1.1095999999999999</v>
      </c>
      <c r="E29" s="8">
        <v>9.07</v>
      </c>
      <c r="F29" s="9">
        <v>1.109416</v>
      </c>
    </row>
    <row r="30" spans="1:6" x14ac:dyDescent="0.2">
      <c r="A30" s="10" t="s">
        <v>14</v>
      </c>
      <c r="B30">
        <v>37</v>
      </c>
      <c r="C30" s="8">
        <v>4</v>
      </c>
      <c r="D30" s="9">
        <v>1.1254</v>
      </c>
      <c r="E30" s="8">
        <v>9.07</v>
      </c>
      <c r="F30" s="9">
        <v>1.127324</v>
      </c>
    </row>
    <row r="31" spans="1:6" x14ac:dyDescent="0.2">
      <c r="A31" s="10" t="s">
        <v>14</v>
      </c>
      <c r="B31">
        <v>38</v>
      </c>
      <c r="C31" s="8">
        <v>4</v>
      </c>
      <c r="D31" s="9">
        <v>1.141864</v>
      </c>
      <c r="E31" s="8">
        <v>9.07</v>
      </c>
      <c r="F31" s="9">
        <v>1.1459239999999999</v>
      </c>
    </row>
    <row r="32" spans="1:6" x14ac:dyDescent="0.2">
      <c r="A32" s="10" t="s">
        <v>14</v>
      </c>
      <c r="B32">
        <v>39</v>
      </c>
      <c r="C32" s="8">
        <v>4</v>
      </c>
      <c r="D32" s="9">
        <v>1.1588160000000001</v>
      </c>
      <c r="E32" s="8">
        <v>9.07</v>
      </c>
      <c r="F32" s="9">
        <v>1.165216</v>
      </c>
    </row>
    <row r="33" spans="1:6" x14ac:dyDescent="0.2">
      <c r="A33" s="10" t="s">
        <v>15</v>
      </c>
      <c r="B33" s="11">
        <v>40</v>
      </c>
      <c r="C33" s="12">
        <v>4</v>
      </c>
      <c r="D33" s="13">
        <v>1.1762999999999999</v>
      </c>
      <c r="E33" s="12">
        <v>9.07</v>
      </c>
      <c r="F33" s="13">
        <v>1.1852</v>
      </c>
    </row>
    <row r="34" spans="1:6" x14ac:dyDescent="0.2">
      <c r="A34" s="10" t="s">
        <v>15</v>
      </c>
      <c r="B34">
        <v>41</v>
      </c>
      <c r="C34" s="8">
        <v>4</v>
      </c>
      <c r="D34" s="9">
        <v>1.1940280000000001</v>
      </c>
      <c r="E34" s="8">
        <v>9.07</v>
      </c>
      <c r="F34" s="9">
        <v>1.20546</v>
      </c>
    </row>
    <row r="35" spans="1:6" x14ac:dyDescent="0.2">
      <c r="A35" s="10" t="s">
        <v>15</v>
      </c>
      <c r="B35">
        <v>42</v>
      </c>
      <c r="C35" s="8">
        <v>4</v>
      </c>
      <c r="D35" s="9">
        <v>1.212432</v>
      </c>
      <c r="E35" s="8">
        <v>9.07</v>
      </c>
      <c r="F35" s="9">
        <v>1.22662</v>
      </c>
    </row>
    <row r="36" spans="1:6" x14ac:dyDescent="0.2">
      <c r="A36" s="10" t="s">
        <v>15</v>
      </c>
      <c r="B36">
        <v>43</v>
      </c>
      <c r="C36" s="8">
        <v>4</v>
      </c>
      <c r="D36" s="9">
        <v>1.2315119999999999</v>
      </c>
      <c r="E36" s="8">
        <v>9.07</v>
      </c>
      <c r="F36" s="9">
        <v>1.24868</v>
      </c>
    </row>
    <row r="37" spans="1:6" x14ac:dyDescent="0.2">
      <c r="A37" s="10" t="s">
        <v>15</v>
      </c>
      <c r="B37">
        <v>44</v>
      </c>
      <c r="C37" s="8">
        <v>4</v>
      </c>
      <c r="D37" s="9">
        <v>1.251268</v>
      </c>
      <c r="E37" s="8">
        <v>9.07</v>
      </c>
      <c r="F37" s="9">
        <v>1.2716400000000001</v>
      </c>
    </row>
    <row r="38" spans="1:6" x14ac:dyDescent="0.2">
      <c r="A38" s="10" t="s">
        <v>16</v>
      </c>
      <c r="B38" s="11">
        <v>45</v>
      </c>
      <c r="C38" s="12">
        <v>4</v>
      </c>
      <c r="D38" s="13">
        <v>1.2717000000000001</v>
      </c>
      <c r="E38" s="12">
        <v>9.07</v>
      </c>
      <c r="F38" s="13">
        <v>1.2955000000000001</v>
      </c>
    </row>
    <row r="39" spans="1:6" x14ac:dyDescent="0.2">
      <c r="A39" s="10" t="s">
        <v>16</v>
      </c>
      <c r="B39">
        <v>46</v>
      </c>
      <c r="C39" s="8">
        <v>4</v>
      </c>
      <c r="D39" s="9">
        <v>1.29326044181337</v>
      </c>
      <c r="E39" s="8">
        <v>9.07</v>
      </c>
      <c r="F39" s="9">
        <v>1.3220907548638099</v>
      </c>
    </row>
    <row r="40" spans="1:6" x14ac:dyDescent="0.2">
      <c r="A40" s="10" t="s">
        <v>16</v>
      </c>
      <c r="B40">
        <v>47</v>
      </c>
      <c r="C40" s="8">
        <v>4</v>
      </c>
      <c r="D40" s="9">
        <v>1.3152706627200501</v>
      </c>
      <c r="E40" s="8">
        <v>9.07</v>
      </c>
      <c r="F40" s="9">
        <v>1.3486661322957201</v>
      </c>
    </row>
    <row r="41" spans="1:6" x14ac:dyDescent="0.2">
      <c r="A41" s="10" t="s">
        <v>16</v>
      </c>
      <c r="B41">
        <v>48</v>
      </c>
      <c r="C41" s="8">
        <v>4</v>
      </c>
      <c r="D41" s="9">
        <v>1.33773066272005</v>
      </c>
      <c r="E41" s="8">
        <v>9.07</v>
      </c>
      <c r="F41" s="9">
        <v>1.37522613229572</v>
      </c>
    </row>
    <row r="42" spans="1:6" x14ac:dyDescent="0.2">
      <c r="A42" s="10" t="s">
        <v>16</v>
      </c>
      <c r="B42">
        <v>49</v>
      </c>
      <c r="C42" s="8">
        <v>4</v>
      </c>
      <c r="D42" s="9">
        <v>1.36064044181337</v>
      </c>
      <c r="E42" s="8">
        <v>9.07</v>
      </c>
      <c r="F42" s="9">
        <v>1.4017707548638101</v>
      </c>
    </row>
    <row r="43" spans="1:6" x14ac:dyDescent="0.2">
      <c r="A43" s="10" t="s">
        <v>17</v>
      </c>
      <c r="B43" s="11">
        <v>50</v>
      </c>
      <c r="C43" s="12">
        <v>3</v>
      </c>
      <c r="D43" s="13">
        <v>1.2838000000000001</v>
      </c>
      <c r="E43" s="12">
        <v>7.26</v>
      </c>
      <c r="F43" s="13">
        <v>1.1821999999999999</v>
      </c>
    </row>
    <row r="44" spans="1:6" x14ac:dyDescent="0.2">
      <c r="A44" s="10" t="s">
        <v>17</v>
      </c>
      <c r="B44">
        <v>51</v>
      </c>
      <c r="C44" s="8">
        <v>3</v>
      </c>
      <c r="D44" s="9">
        <v>1.3049360000000001</v>
      </c>
      <c r="E44" s="8">
        <v>7.26</v>
      </c>
      <c r="F44" s="9">
        <v>1.2023280000000001</v>
      </c>
    </row>
    <row r="45" spans="1:6" x14ac:dyDescent="0.2">
      <c r="A45" s="10" t="s">
        <v>17</v>
      </c>
      <c r="B45">
        <v>52</v>
      </c>
      <c r="C45" s="8">
        <v>3</v>
      </c>
      <c r="D45" s="9">
        <v>1.326964</v>
      </c>
      <c r="E45" s="8">
        <v>7.26</v>
      </c>
      <c r="F45" s="9">
        <v>1.223352</v>
      </c>
    </row>
    <row r="46" spans="1:6" x14ac:dyDescent="0.2">
      <c r="A46" s="10" t="s">
        <v>17</v>
      </c>
      <c r="B46">
        <v>53</v>
      </c>
      <c r="C46" s="8">
        <v>3</v>
      </c>
      <c r="D46" s="9">
        <v>1.3498840000000001</v>
      </c>
      <c r="E46" s="8">
        <v>7.26</v>
      </c>
      <c r="F46" s="9">
        <v>1.2452719999999999</v>
      </c>
    </row>
    <row r="47" spans="1:6" x14ac:dyDescent="0.2">
      <c r="A47" s="10" t="s">
        <v>17</v>
      </c>
      <c r="B47">
        <v>54</v>
      </c>
      <c r="C47" s="8">
        <v>3</v>
      </c>
      <c r="D47" s="9">
        <v>1.373696</v>
      </c>
      <c r="E47" s="8">
        <v>7.26</v>
      </c>
      <c r="F47" s="9">
        <v>1.2680880000000001</v>
      </c>
    </row>
    <row r="48" spans="1:6" x14ac:dyDescent="0.2">
      <c r="A48" s="10" t="s">
        <v>18</v>
      </c>
      <c r="B48" s="11">
        <v>55</v>
      </c>
      <c r="C48" s="12">
        <v>3</v>
      </c>
      <c r="D48" s="13">
        <v>1.3984000000000001</v>
      </c>
      <c r="E48" s="12">
        <v>7.26</v>
      </c>
      <c r="F48" s="13">
        <v>1.2918000000000001</v>
      </c>
    </row>
    <row r="49" spans="1:6" x14ac:dyDescent="0.2">
      <c r="A49" s="10" t="s">
        <v>18</v>
      </c>
      <c r="B49">
        <v>56</v>
      </c>
      <c r="C49" s="8">
        <v>3</v>
      </c>
      <c r="D49" s="9">
        <v>1.423252</v>
      </c>
      <c r="E49" s="8">
        <v>7.26</v>
      </c>
      <c r="F49" s="9">
        <v>1.3179227512388501</v>
      </c>
    </row>
    <row r="50" spans="1:6" x14ac:dyDescent="0.2">
      <c r="A50" s="10" t="s">
        <v>18</v>
      </c>
      <c r="B50">
        <v>57</v>
      </c>
      <c r="C50" s="8">
        <v>3</v>
      </c>
      <c r="D50" s="9">
        <v>1.449368</v>
      </c>
      <c r="E50" s="8">
        <v>7.26</v>
      </c>
      <c r="F50" s="9">
        <v>1.3441841268582799</v>
      </c>
    </row>
    <row r="51" spans="1:6" x14ac:dyDescent="0.2">
      <c r="A51" s="10" t="s">
        <v>18</v>
      </c>
      <c r="B51">
        <v>58</v>
      </c>
      <c r="C51" s="8">
        <v>3</v>
      </c>
      <c r="D51" s="9">
        <v>1.4767479999999999</v>
      </c>
      <c r="E51" s="8">
        <v>7.26</v>
      </c>
      <c r="F51" s="9">
        <v>1.3705841268582799</v>
      </c>
    </row>
    <row r="52" spans="1:6" x14ac:dyDescent="0.2">
      <c r="A52" s="10" t="s">
        <v>18</v>
      </c>
      <c r="B52">
        <v>59</v>
      </c>
      <c r="C52" s="8">
        <v>3</v>
      </c>
      <c r="D52" s="9">
        <v>1.5053920000000001</v>
      </c>
      <c r="E52" s="8">
        <v>7.26</v>
      </c>
      <c r="F52" s="9">
        <v>1.39712275123885</v>
      </c>
    </row>
    <row r="53" spans="1:6" x14ac:dyDescent="0.2">
      <c r="A53" s="10" t="s">
        <v>19</v>
      </c>
      <c r="B53" s="11">
        <v>60</v>
      </c>
      <c r="C53" s="12">
        <v>3</v>
      </c>
      <c r="D53" s="13">
        <v>1.5353000000000001</v>
      </c>
      <c r="E53" s="12">
        <v>7.26</v>
      </c>
      <c r="F53" s="13">
        <v>1.2108000000000001</v>
      </c>
    </row>
    <row r="54" spans="1:6" x14ac:dyDescent="0.2">
      <c r="A54" s="10" t="s">
        <v>19</v>
      </c>
      <c r="B54">
        <v>61</v>
      </c>
      <c r="C54" s="8">
        <v>3</v>
      </c>
      <c r="D54" s="9">
        <v>1.565504</v>
      </c>
      <c r="E54" s="8">
        <v>7.26</v>
      </c>
      <c r="F54" s="9">
        <v>1.2318</v>
      </c>
    </row>
    <row r="55" spans="1:6" x14ac:dyDescent="0.2">
      <c r="A55" s="10" t="s">
        <v>19</v>
      </c>
      <c r="B55">
        <v>62</v>
      </c>
      <c r="C55" s="8">
        <v>3</v>
      </c>
      <c r="D55" s="9">
        <v>1.597456</v>
      </c>
      <c r="E55" s="8">
        <v>7.26</v>
      </c>
      <c r="F55" s="9">
        <v>1.2538199999999999</v>
      </c>
    </row>
    <row r="56" spans="1:6" x14ac:dyDescent="0.2">
      <c r="A56" s="10" t="s">
        <v>19</v>
      </c>
      <c r="B56">
        <v>63</v>
      </c>
      <c r="C56" s="8">
        <v>3</v>
      </c>
      <c r="D56" s="9">
        <v>1.6311560000000001</v>
      </c>
      <c r="E56" s="8">
        <v>7.26</v>
      </c>
      <c r="F56" s="9">
        <v>1.2768600000000001</v>
      </c>
    </row>
    <row r="57" spans="1:6" x14ac:dyDescent="0.2">
      <c r="A57" s="10" t="s">
        <v>19</v>
      </c>
      <c r="B57">
        <v>64</v>
      </c>
      <c r="C57" s="8">
        <v>3</v>
      </c>
      <c r="D57" s="9">
        <v>1.666604</v>
      </c>
      <c r="E57" s="8">
        <v>7.26</v>
      </c>
      <c r="F57" s="9">
        <v>1.3009200000000001</v>
      </c>
    </row>
    <row r="58" spans="1:6" x14ac:dyDescent="0.2">
      <c r="A58" s="10" t="s">
        <v>20</v>
      </c>
      <c r="B58" s="11">
        <v>65</v>
      </c>
      <c r="C58" s="12">
        <v>3</v>
      </c>
      <c r="D58" s="13">
        <v>1.7038</v>
      </c>
      <c r="E58" s="12">
        <v>7.26</v>
      </c>
      <c r="F58" s="13">
        <v>1.3260000000000001</v>
      </c>
    </row>
    <row r="59" spans="1:6" x14ac:dyDescent="0.2">
      <c r="A59" s="10" t="s">
        <v>20</v>
      </c>
      <c r="B59">
        <v>66</v>
      </c>
      <c r="C59" s="8">
        <v>3</v>
      </c>
      <c r="D59" s="9">
        <v>1.7411760000000001</v>
      </c>
      <c r="E59" s="8">
        <v>7.26</v>
      </c>
      <c r="F59" s="9">
        <v>1.351308</v>
      </c>
    </row>
    <row r="60" spans="1:6" x14ac:dyDescent="0.2">
      <c r="A60" s="10" t="s">
        <v>20</v>
      </c>
      <c r="B60">
        <v>67</v>
      </c>
      <c r="C60" s="8">
        <v>3</v>
      </c>
      <c r="D60" s="9">
        <v>1.7810839999999999</v>
      </c>
      <c r="E60" s="8">
        <v>7.26</v>
      </c>
      <c r="F60" s="9">
        <v>1.3780319999999999</v>
      </c>
    </row>
    <row r="61" spans="1:6" x14ac:dyDescent="0.2">
      <c r="A61" s="10" t="s">
        <v>20</v>
      </c>
      <c r="B61">
        <v>68</v>
      </c>
      <c r="C61" s="8">
        <v>3</v>
      </c>
      <c r="D61" s="9">
        <v>1.8235239999999999</v>
      </c>
      <c r="E61" s="8">
        <v>7.26</v>
      </c>
      <c r="F61" s="9">
        <v>1.406172</v>
      </c>
    </row>
    <row r="62" spans="1:6" x14ac:dyDescent="0.2">
      <c r="A62" s="10" t="s">
        <v>20</v>
      </c>
      <c r="B62">
        <v>69</v>
      </c>
      <c r="C62" s="8">
        <v>3</v>
      </c>
      <c r="D62" s="9">
        <v>1.8684959999999999</v>
      </c>
      <c r="E62" s="8">
        <v>7.26</v>
      </c>
      <c r="F62" s="9">
        <v>1.4357279999999999</v>
      </c>
    </row>
    <row r="63" spans="1:6" x14ac:dyDescent="0.2">
      <c r="A63" s="10" t="s">
        <v>21</v>
      </c>
      <c r="B63" s="11">
        <v>70</v>
      </c>
      <c r="C63" s="12">
        <v>3</v>
      </c>
      <c r="D63" s="13">
        <v>1.9159999999999999</v>
      </c>
      <c r="E63" s="12">
        <v>7.26</v>
      </c>
      <c r="F63" s="13">
        <v>1.4666999999999999</v>
      </c>
    </row>
    <row r="64" spans="1:6" x14ac:dyDescent="0.2">
      <c r="A64" s="10" t="s">
        <v>21</v>
      </c>
      <c r="B64">
        <v>71</v>
      </c>
      <c r="C64" s="8">
        <v>3</v>
      </c>
      <c r="D64" s="9">
        <v>1.9633879999999999</v>
      </c>
      <c r="E64" s="8">
        <v>7.26</v>
      </c>
      <c r="F64" s="9">
        <v>1.497736</v>
      </c>
    </row>
    <row r="65" spans="1:6" x14ac:dyDescent="0.2">
      <c r="A65" s="10" t="s">
        <v>21</v>
      </c>
      <c r="B65">
        <v>72</v>
      </c>
      <c r="C65" s="8">
        <v>3</v>
      </c>
      <c r="D65" s="9">
        <v>2.0146320000000002</v>
      </c>
      <c r="E65" s="8">
        <v>7.26</v>
      </c>
      <c r="F65" s="9">
        <v>1.530864</v>
      </c>
    </row>
    <row r="66" spans="1:6" x14ac:dyDescent="0.2">
      <c r="A66" s="10" t="s">
        <v>21</v>
      </c>
      <c r="B66">
        <v>73</v>
      </c>
      <c r="C66" s="8">
        <v>3</v>
      </c>
      <c r="D66" s="9">
        <v>2.0697320000000001</v>
      </c>
      <c r="E66" s="8">
        <v>7.26</v>
      </c>
      <c r="F66" s="9">
        <v>1.566084</v>
      </c>
    </row>
    <row r="67" spans="1:6" x14ac:dyDescent="0.2">
      <c r="A67" s="10" t="s">
        <v>21</v>
      </c>
      <c r="B67">
        <v>74</v>
      </c>
      <c r="C67" s="8">
        <v>3</v>
      </c>
      <c r="D67" s="9">
        <v>2.1286879999999999</v>
      </c>
      <c r="E67" s="8">
        <v>7.26</v>
      </c>
      <c r="F67" s="9">
        <v>1.603396</v>
      </c>
    </row>
    <row r="68" spans="1:6" x14ac:dyDescent="0.2">
      <c r="A68" s="10" t="s">
        <v>22</v>
      </c>
      <c r="B68" s="11">
        <v>75</v>
      </c>
      <c r="C68" s="12">
        <v>2</v>
      </c>
      <c r="D68" s="13">
        <v>1.9984</v>
      </c>
      <c r="E68" s="12">
        <v>4</v>
      </c>
      <c r="F68" s="13">
        <v>1.5145999999999999</v>
      </c>
    </row>
    <row r="69" spans="1:6" x14ac:dyDescent="0.2">
      <c r="A69" s="10" t="s">
        <v>22</v>
      </c>
      <c r="B69">
        <v>76</v>
      </c>
      <c r="C69" s="8">
        <v>2</v>
      </c>
      <c r="D69" s="9">
        <v>2.0501839999999998</v>
      </c>
      <c r="E69" s="8">
        <v>4</v>
      </c>
      <c r="F69" s="9">
        <v>1.5467839999999999</v>
      </c>
    </row>
    <row r="70" spans="1:6" x14ac:dyDescent="0.2">
      <c r="A70" s="10" t="s">
        <v>22</v>
      </c>
      <c r="B70">
        <v>77</v>
      </c>
      <c r="C70" s="8">
        <v>2</v>
      </c>
      <c r="D70" s="9">
        <v>2.1065360000000002</v>
      </c>
      <c r="E70" s="8">
        <v>4</v>
      </c>
      <c r="F70" s="9">
        <v>1.5814760000000001</v>
      </c>
    </row>
    <row r="71" spans="1:6" x14ac:dyDescent="0.2">
      <c r="A71" s="10" t="s">
        <v>22</v>
      </c>
      <c r="B71">
        <v>78</v>
      </c>
      <c r="C71" s="8">
        <v>2</v>
      </c>
      <c r="D71" s="9">
        <v>2.167456</v>
      </c>
      <c r="E71" s="8">
        <v>4</v>
      </c>
      <c r="F71" s="9">
        <v>1.618676</v>
      </c>
    </row>
    <row r="72" spans="1:6" x14ac:dyDescent="0.2">
      <c r="A72" s="10" t="s">
        <v>22</v>
      </c>
      <c r="B72">
        <v>79</v>
      </c>
      <c r="C72" s="8">
        <v>2</v>
      </c>
      <c r="D72" s="9">
        <v>2.2329439999999998</v>
      </c>
      <c r="E72" s="8">
        <v>4</v>
      </c>
      <c r="F72" s="9">
        <v>1.6583840000000001</v>
      </c>
    </row>
    <row r="73" spans="1:6" x14ac:dyDescent="0.2">
      <c r="A73" s="10" t="s">
        <v>23</v>
      </c>
      <c r="B73" s="11">
        <v>80</v>
      </c>
      <c r="C73" s="12">
        <v>2</v>
      </c>
      <c r="D73" s="13">
        <v>2.3029999999999999</v>
      </c>
      <c r="E73" s="12">
        <v>4</v>
      </c>
      <c r="F73" s="13">
        <v>1.7005999999999999</v>
      </c>
    </row>
    <row r="74" spans="1:6" x14ac:dyDescent="0.2">
      <c r="A74" s="10" t="s">
        <v>23</v>
      </c>
      <c r="B74">
        <v>81</v>
      </c>
      <c r="C74" s="8">
        <v>2</v>
      </c>
      <c r="D74" s="9">
        <v>2.3713440000000001</v>
      </c>
      <c r="E74" s="8">
        <v>4</v>
      </c>
      <c r="F74" s="9">
        <v>1.7444519999999999</v>
      </c>
    </row>
    <row r="75" spans="1:6" x14ac:dyDescent="0.2">
      <c r="A75" s="10" t="s">
        <v>23</v>
      </c>
      <c r="B75">
        <v>82</v>
      </c>
      <c r="C75" s="8">
        <v>2</v>
      </c>
      <c r="D75" s="9">
        <v>2.4473959999999999</v>
      </c>
      <c r="E75" s="8">
        <v>4</v>
      </c>
      <c r="F75" s="9">
        <v>1.791248</v>
      </c>
    </row>
    <row r="76" spans="1:6" x14ac:dyDescent="0.2">
      <c r="A76" s="10" t="s">
        <v>23</v>
      </c>
      <c r="B76">
        <v>83</v>
      </c>
      <c r="C76" s="8">
        <v>2</v>
      </c>
      <c r="D76" s="9">
        <v>2.5311560000000002</v>
      </c>
      <c r="E76" s="8">
        <v>4</v>
      </c>
      <c r="F76" s="9">
        <v>1.8409880000000001</v>
      </c>
    </row>
    <row r="77" spans="1:6" x14ac:dyDescent="0.2">
      <c r="A77" s="10" t="s">
        <v>23</v>
      </c>
      <c r="B77">
        <v>84</v>
      </c>
      <c r="C77" s="8">
        <v>2</v>
      </c>
      <c r="D77" s="9">
        <v>2.6226240000000001</v>
      </c>
      <c r="E77" s="8">
        <v>4</v>
      </c>
      <c r="F77" s="9">
        <v>1.893672</v>
      </c>
    </row>
    <row r="78" spans="1:6" x14ac:dyDescent="0.2">
      <c r="A78" s="10" t="s">
        <v>24</v>
      </c>
      <c r="B78" s="11">
        <v>85</v>
      </c>
      <c r="C78" s="12">
        <v>2</v>
      </c>
      <c r="D78" s="13">
        <v>2.7218</v>
      </c>
      <c r="E78" s="12">
        <v>4</v>
      </c>
      <c r="F78" s="13">
        <v>1.9493</v>
      </c>
    </row>
    <row r="79" spans="1:6" x14ac:dyDescent="0.2">
      <c r="A79" s="10" t="s">
        <v>24</v>
      </c>
      <c r="B79">
        <v>86</v>
      </c>
      <c r="C79" s="8">
        <v>2</v>
      </c>
      <c r="D79" s="9">
        <v>2.8148599999999999</v>
      </c>
      <c r="E79" s="8">
        <v>4</v>
      </c>
      <c r="F79" s="9">
        <v>2.001976</v>
      </c>
    </row>
    <row r="80" spans="1:6" x14ac:dyDescent="0.2">
      <c r="A80" s="10" t="s">
        <v>24</v>
      </c>
      <c r="B80">
        <v>87</v>
      </c>
      <c r="C80" s="8">
        <v>2</v>
      </c>
      <c r="D80" s="9">
        <v>2.9225400000000001</v>
      </c>
      <c r="E80" s="8">
        <v>4</v>
      </c>
      <c r="F80" s="9">
        <v>2.0605440000000002</v>
      </c>
    </row>
    <row r="81" spans="1:6" x14ac:dyDescent="0.2">
      <c r="A81" s="10" t="s">
        <v>24</v>
      </c>
      <c r="B81">
        <v>88</v>
      </c>
      <c r="C81" s="8">
        <v>2</v>
      </c>
      <c r="D81" s="9">
        <v>3.0448400000000002</v>
      </c>
      <c r="E81" s="8">
        <v>4</v>
      </c>
      <c r="F81" s="9">
        <v>2.1250040000000001</v>
      </c>
    </row>
    <row r="82" spans="1:6" x14ac:dyDescent="0.2">
      <c r="A82" s="10" t="s">
        <v>24</v>
      </c>
      <c r="B82">
        <v>89</v>
      </c>
      <c r="C82" s="8">
        <v>2</v>
      </c>
      <c r="D82" s="9">
        <v>3.1817600000000001</v>
      </c>
      <c r="E82" s="8">
        <v>4</v>
      </c>
      <c r="F82" s="9">
        <v>2.1953559999999999</v>
      </c>
    </row>
    <row r="83" spans="1:6" x14ac:dyDescent="0.2">
      <c r="A83" s="10" t="s">
        <v>25</v>
      </c>
      <c r="B83" s="11">
        <v>90</v>
      </c>
      <c r="C83" s="12">
        <v>2</v>
      </c>
      <c r="D83" s="13">
        <v>3.3332999999999999</v>
      </c>
      <c r="E83" s="12">
        <v>4</v>
      </c>
      <c r="F83" s="13">
        <v>2.2715999999999998</v>
      </c>
    </row>
    <row r="84" spans="1:6" x14ac:dyDescent="0.2">
      <c r="A84" s="10" t="s">
        <v>25</v>
      </c>
      <c r="B84">
        <v>91</v>
      </c>
      <c r="C84" s="8">
        <v>2</v>
      </c>
      <c r="D84" s="9">
        <v>3.4627240000000001</v>
      </c>
      <c r="E84" s="8">
        <v>4</v>
      </c>
      <c r="F84" s="9">
        <v>2.3432559999999998</v>
      </c>
    </row>
    <row r="85" spans="1:6" x14ac:dyDescent="0.2">
      <c r="A85" s="10" t="s">
        <v>25</v>
      </c>
      <c r="B85">
        <v>92</v>
      </c>
      <c r="C85" s="8">
        <v>2</v>
      </c>
      <c r="D85" s="9">
        <v>3.6251359999999999</v>
      </c>
      <c r="E85" s="8">
        <v>4</v>
      </c>
      <c r="F85" s="9">
        <v>2.4260440000000001</v>
      </c>
    </row>
    <row r="86" spans="1:6" x14ac:dyDescent="0.2">
      <c r="A86" s="10" t="s">
        <v>25</v>
      </c>
      <c r="B86">
        <v>93</v>
      </c>
      <c r="C86" s="8">
        <v>2</v>
      </c>
      <c r="D86" s="9">
        <v>3.8205360000000002</v>
      </c>
      <c r="E86" s="8">
        <v>4</v>
      </c>
      <c r="F86" s="9">
        <v>2.5199639999999999</v>
      </c>
    </row>
    <row r="87" spans="1:6" x14ac:dyDescent="0.2">
      <c r="A87" s="10" t="s">
        <v>25</v>
      </c>
      <c r="B87">
        <v>94</v>
      </c>
      <c r="C87" s="8">
        <v>2</v>
      </c>
      <c r="D87" s="9">
        <v>4.0489240000000004</v>
      </c>
      <c r="E87" s="8">
        <v>4</v>
      </c>
      <c r="F87" s="9">
        <v>2.625016</v>
      </c>
    </row>
    <row r="88" spans="1:6" x14ac:dyDescent="0.2">
      <c r="A88" s="10" t="s">
        <v>26</v>
      </c>
      <c r="B88" s="11">
        <v>95</v>
      </c>
      <c r="C88" s="12">
        <v>2</v>
      </c>
      <c r="D88" s="13">
        <v>4.3102999999999998</v>
      </c>
      <c r="E88" s="12">
        <v>4</v>
      </c>
      <c r="F88" s="13">
        <v>2.7412000000000001</v>
      </c>
    </row>
    <row r="89" spans="1:6" x14ac:dyDescent="0.2">
      <c r="A89" s="10" t="s">
        <v>26</v>
      </c>
      <c r="B89">
        <v>96</v>
      </c>
      <c r="C89" s="8">
        <v>2</v>
      </c>
      <c r="D89" s="9">
        <v>4.5495599999999996</v>
      </c>
      <c r="E89" s="8">
        <v>4</v>
      </c>
      <c r="F89" s="9">
        <v>2.8907799999999999</v>
      </c>
    </row>
    <row r="90" spans="1:6" x14ac:dyDescent="0.2">
      <c r="A90" s="10" t="s">
        <v>26</v>
      </c>
      <c r="B90">
        <v>97</v>
      </c>
      <c r="C90" s="8">
        <v>2</v>
      </c>
      <c r="D90" s="9">
        <v>4.8034400000000002</v>
      </c>
      <c r="E90" s="8">
        <v>4</v>
      </c>
      <c r="F90" s="9">
        <v>3.0403600000000002</v>
      </c>
    </row>
    <row r="91" spans="1:6" x14ac:dyDescent="0.2">
      <c r="A91" s="10" t="s">
        <v>26</v>
      </c>
      <c r="B91">
        <v>98</v>
      </c>
      <c r="C91" s="8">
        <v>2</v>
      </c>
      <c r="D91" s="9">
        <v>5.0719399999999997</v>
      </c>
      <c r="E91" s="8">
        <v>4</v>
      </c>
      <c r="F91" s="9">
        <v>3.18994</v>
      </c>
    </row>
    <row r="92" spans="1:6" x14ac:dyDescent="0.2">
      <c r="A92" s="10" t="s">
        <v>26</v>
      </c>
      <c r="B92">
        <v>99</v>
      </c>
      <c r="C92" s="8">
        <v>2</v>
      </c>
      <c r="D92" s="9">
        <v>5.3550599999999999</v>
      </c>
      <c r="E92" s="8">
        <v>4</v>
      </c>
      <c r="F92" s="9">
        <v>3.3395199999999998</v>
      </c>
    </row>
    <row r="93" spans="1:6" x14ac:dyDescent="0.2">
      <c r="A93" s="10" t="s">
        <v>27</v>
      </c>
      <c r="B93" s="11">
        <v>100</v>
      </c>
      <c r="C93" s="12">
        <v>2</v>
      </c>
      <c r="D93" s="13">
        <v>6.1120000000000001</v>
      </c>
      <c r="E93" s="12">
        <v>4</v>
      </c>
      <c r="F93" s="13">
        <v>3.4891000000000001</v>
      </c>
    </row>
  </sheetData>
  <mergeCells count="5">
    <mergeCell ref="A1:F1"/>
    <mergeCell ref="G1:H1"/>
    <mergeCell ref="I1:L1"/>
    <mergeCell ref="G3:H3"/>
    <mergeCell ref="I3:L3"/>
  </mergeCells>
  <pageMargins left="0.45694444444444399" right="0.40625" top="0.61805555555555602" bottom="0.54930555555555505" header="0.35277777777777802" footer="0.28402777777777799"/>
  <pageSetup paperSize="77" orientation="landscape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9"/>
  <sheetViews>
    <sheetView topLeftCell="D4" zoomScale="120" zoomScaleNormal="120" workbookViewId="0">
      <selection activeCell="I12" sqref="I12"/>
    </sheetView>
  </sheetViews>
  <sheetFormatPr defaultColWidth="11.7109375" defaultRowHeight="12.75" x14ac:dyDescent="0.2"/>
  <cols>
    <col min="1" max="1" width="6.5703125" style="14" customWidth="1"/>
    <col min="2" max="2" width="9.7109375" customWidth="1"/>
    <col min="3" max="3" width="18" customWidth="1"/>
    <col min="4" max="4" width="20.28515625" customWidth="1"/>
    <col min="5" max="5" width="15.140625" customWidth="1"/>
    <col min="6" max="6" width="11.140625" customWidth="1"/>
    <col min="7" max="8" width="8.140625" customWidth="1"/>
    <col min="9" max="10" width="11.28515625" customWidth="1"/>
    <col min="11" max="11" width="11.85546875" customWidth="1"/>
    <col min="13" max="13" width="11.28515625" customWidth="1"/>
    <col min="14" max="14" width="10.5703125" customWidth="1"/>
    <col min="15" max="15" width="10.85546875" customWidth="1"/>
    <col min="16" max="16" width="9.85546875" customWidth="1"/>
    <col min="1024" max="1024" width="11.5703125" customWidth="1"/>
  </cols>
  <sheetData>
    <row r="1" spans="1:17" x14ac:dyDescent="0.2">
      <c r="O1" s="56" t="s">
        <v>28</v>
      </c>
      <c r="P1" s="56"/>
      <c r="Q1" s="56"/>
    </row>
    <row r="2" spans="1:17" ht="26.25" x14ac:dyDescent="0.4">
      <c r="A2" s="57" t="str">
        <f>Koef!I1</f>
        <v>Ērika Cīruļa kauss vesera un smaguma mešanā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x14ac:dyDescent="0.2">
      <c r="A3" s="56" t="s">
        <v>29</v>
      </c>
      <c r="B3" s="56"/>
      <c r="C3" s="58" t="s">
        <v>30</v>
      </c>
      <c r="D3" s="58"/>
      <c r="O3" s="7" t="s">
        <v>31</v>
      </c>
      <c r="P3" s="59">
        <f>Koef!I3</f>
        <v>44015</v>
      </c>
      <c r="Q3" s="59"/>
    </row>
    <row r="4" spans="1:17" ht="8.4499999999999993" customHeight="1" x14ac:dyDescent="0.2"/>
    <row r="5" spans="1:17" ht="33.6" customHeight="1" x14ac:dyDescent="0.2">
      <c r="A5" s="15" t="s">
        <v>32</v>
      </c>
      <c r="B5" s="15" t="s">
        <v>33</v>
      </c>
      <c r="C5" s="15" t="s">
        <v>34</v>
      </c>
      <c r="D5" s="15" t="s">
        <v>35</v>
      </c>
      <c r="E5" s="15" t="s">
        <v>36</v>
      </c>
      <c r="F5" s="15" t="s">
        <v>37</v>
      </c>
      <c r="G5" s="15" t="s">
        <v>3</v>
      </c>
      <c r="H5" s="15" t="s">
        <v>4</v>
      </c>
      <c r="I5" s="15" t="s">
        <v>38</v>
      </c>
      <c r="J5" s="15" t="s">
        <v>39</v>
      </c>
      <c r="K5" s="15" t="s">
        <v>40</v>
      </c>
      <c r="L5" s="15" t="s">
        <v>41</v>
      </c>
      <c r="M5" s="15" t="s">
        <v>42</v>
      </c>
      <c r="N5" s="15" t="s">
        <v>43</v>
      </c>
      <c r="O5" s="15" t="s">
        <v>44</v>
      </c>
      <c r="P5" s="15" t="s">
        <v>45</v>
      </c>
      <c r="Q5" s="15" t="s">
        <v>46</v>
      </c>
    </row>
    <row r="6" spans="1:17" ht="28.35" customHeight="1" x14ac:dyDescent="0.2">
      <c r="A6" s="16">
        <v>1</v>
      </c>
      <c r="B6" s="16"/>
      <c r="C6" s="16" t="s">
        <v>47</v>
      </c>
      <c r="D6" s="16" t="s">
        <v>48</v>
      </c>
      <c r="E6" s="16"/>
      <c r="F6" s="17">
        <v>39083</v>
      </c>
      <c r="G6" s="16" t="str">
        <f>IF(H6="","",LOOKUP(H6,Koef!$B$4:$B$93,Koef!$A$4:$A$93))</f>
        <v>U14</v>
      </c>
      <c r="H6" s="16">
        <f>IF(F6="","",DATEDIF(F6,Koef!$I$3,"y"))</f>
        <v>13</v>
      </c>
      <c r="I6" s="18">
        <f>IF(H6="","",LOOKUP(H6,Koef!$B$4:$B$93,Koef!$C$4:$C$93))</f>
        <v>2</v>
      </c>
      <c r="J6" s="18">
        <v>0</v>
      </c>
      <c r="K6" s="18">
        <v>0</v>
      </c>
      <c r="L6" s="18">
        <v>31.4</v>
      </c>
      <c r="M6" s="18">
        <v>0</v>
      </c>
      <c r="N6" s="18">
        <v>37.75</v>
      </c>
      <c r="O6" s="18">
        <v>31.88</v>
      </c>
      <c r="P6" s="19">
        <f t="shared" ref="P6:P26" si="0">IF(SUM(J6:O6)=0,"",MAX(J6:O6))</f>
        <v>37.75</v>
      </c>
      <c r="Q6" s="20" t="s">
        <v>49</v>
      </c>
    </row>
    <row r="7" spans="1:17" ht="28.35" customHeight="1" x14ac:dyDescent="0.2">
      <c r="A7" s="16">
        <v>2</v>
      </c>
      <c r="B7" s="16"/>
      <c r="C7" s="16" t="s">
        <v>50</v>
      </c>
      <c r="D7" s="16" t="s">
        <v>51</v>
      </c>
      <c r="E7" s="16" t="s">
        <v>52</v>
      </c>
      <c r="F7" s="17">
        <v>39382</v>
      </c>
      <c r="G7" s="16" t="str">
        <f>IF(H7="","",LOOKUP(H7,Koef!$B$4:$B$93,Koef!$A$4:$A$93))</f>
        <v>U14</v>
      </c>
      <c r="H7" s="16">
        <f>IF(F7="","",DATEDIF(F7,Koef!$I$3,"y"))</f>
        <v>12</v>
      </c>
      <c r="I7" s="18">
        <f>IF(H7="","",LOOKUP(H7,Koef!$B$4:$B$93,Koef!$C$4:$C$93))</f>
        <v>2</v>
      </c>
      <c r="J7" s="18" t="s">
        <v>53</v>
      </c>
      <c r="K7" s="18"/>
      <c r="L7" s="18"/>
      <c r="M7" s="18"/>
      <c r="N7" s="18"/>
      <c r="O7" s="18"/>
      <c r="P7" s="19" t="str">
        <f t="shared" si="0"/>
        <v/>
      </c>
      <c r="Q7" s="20"/>
    </row>
    <row r="8" spans="1:17" ht="28.35" customHeight="1" x14ac:dyDescent="0.2">
      <c r="A8" s="21">
        <v>3</v>
      </c>
      <c r="B8" s="21"/>
      <c r="C8" s="21" t="s">
        <v>54</v>
      </c>
      <c r="D8" s="21" t="s">
        <v>55</v>
      </c>
      <c r="E8" s="21"/>
      <c r="F8" s="22">
        <v>38353</v>
      </c>
      <c r="G8" s="21" t="str">
        <f>IF(H8="","",LOOKUP(H8,Koef!$B$4:$B$93,Koef!$A$4:$A$93))</f>
        <v>U16</v>
      </c>
      <c r="H8" s="21">
        <f>IF(F8="","",DATEDIF(F8,Koef!$I$3,"y"))</f>
        <v>15</v>
      </c>
      <c r="I8" s="23">
        <f>IF(H8="","",LOOKUP(H8,Koef!$B$4:$B$93,Koef!$C$4:$C$93))</f>
        <v>3</v>
      </c>
      <c r="J8" s="23">
        <v>0</v>
      </c>
      <c r="K8" s="23">
        <v>0</v>
      </c>
      <c r="L8" s="23">
        <v>0</v>
      </c>
      <c r="M8" s="23">
        <v>37.07</v>
      </c>
      <c r="N8" s="23">
        <v>37.770000000000003</v>
      </c>
      <c r="O8" s="23">
        <v>35.93</v>
      </c>
      <c r="P8" s="24">
        <f t="shared" si="0"/>
        <v>37.770000000000003</v>
      </c>
      <c r="Q8" s="25" t="s">
        <v>56</v>
      </c>
    </row>
    <row r="9" spans="1:17" ht="28.35" customHeight="1" x14ac:dyDescent="0.2">
      <c r="A9" s="26">
        <v>4</v>
      </c>
      <c r="B9" s="26"/>
      <c r="C9" s="26" t="s">
        <v>57</v>
      </c>
      <c r="D9" s="26" t="s">
        <v>58</v>
      </c>
      <c r="E9" s="26"/>
      <c r="F9" s="27">
        <v>37987</v>
      </c>
      <c r="G9" s="26" t="str">
        <f>IF(H9="","",LOOKUP(H9,Koef!$B$4:$B$93,Koef!$A$4:$A$93))</f>
        <v>U18</v>
      </c>
      <c r="H9" s="26">
        <f>IF(F9="","",DATEDIF(F9,Koef!$I$3,"y"))</f>
        <v>16</v>
      </c>
      <c r="I9" s="28">
        <f>IF(H9="","",LOOKUP(H9,Koef!$B$4:$B$93,Koef!$C$4:$C$93))</f>
        <v>3</v>
      </c>
      <c r="J9" s="28">
        <v>35.6</v>
      </c>
      <c r="K9" s="28">
        <v>0</v>
      </c>
      <c r="L9" s="28">
        <v>0</v>
      </c>
      <c r="M9" s="28">
        <v>35.450000000000003</v>
      </c>
      <c r="N9" s="28">
        <v>0</v>
      </c>
      <c r="O9" s="28">
        <v>35.26</v>
      </c>
      <c r="P9" s="29">
        <f t="shared" si="0"/>
        <v>35.6</v>
      </c>
      <c r="Q9" s="30" t="s">
        <v>59</v>
      </c>
    </row>
    <row r="10" spans="1:17" ht="28.35" customHeight="1" x14ac:dyDescent="0.2">
      <c r="A10" s="26">
        <v>5</v>
      </c>
      <c r="B10" s="26"/>
      <c r="C10" s="26" t="s">
        <v>60</v>
      </c>
      <c r="D10" s="26" t="s">
        <v>61</v>
      </c>
      <c r="E10" s="26"/>
      <c r="F10" s="27">
        <v>37987</v>
      </c>
      <c r="G10" s="26" t="str">
        <f>IF(H10="","",LOOKUP(H10,Koef!$B$4:$B$93,Koef!$A$4:$A$93))</f>
        <v>U18</v>
      </c>
      <c r="H10" s="26">
        <f>IF(F10="","",DATEDIF(F10,Koef!$I$3,"y"))</f>
        <v>16</v>
      </c>
      <c r="I10" s="28">
        <f>IF(H10="","",LOOKUP(H10,Koef!$B$4:$B$93,Koef!$C$4:$C$93))</f>
        <v>3</v>
      </c>
      <c r="J10" s="28">
        <v>34.68</v>
      </c>
      <c r="K10" s="28">
        <v>33.76</v>
      </c>
      <c r="L10" s="28">
        <v>37.520000000000003</v>
      </c>
      <c r="M10" s="28">
        <v>34.46</v>
      </c>
      <c r="N10" s="28">
        <v>41.94</v>
      </c>
      <c r="O10" s="28">
        <v>0</v>
      </c>
      <c r="P10" s="29">
        <f t="shared" si="0"/>
        <v>41.94</v>
      </c>
      <c r="Q10" s="30" t="s">
        <v>62</v>
      </c>
    </row>
    <row r="11" spans="1:17" ht="28.35" customHeight="1" x14ac:dyDescent="0.2">
      <c r="A11" s="21">
        <v>6</v>
      </c>
      <c r="B11" s="21"/>
      <c r="C11" s="21" t="s">
        <v>63</v>
      </c>
      <c r="D11" s="21" t="s">
        <v>64</v>
      </c>
      <c r="E11" s="21" t="s">
        <v>65</v>
      </c>
      <c r="F11" s="22">
        <v>38850</v>
      </c>
      <c r="G11" s="21" t="str">
        <f>IF(H11="","",LOOKUP(H11,Koef!$B$4:$B$93,Koef!$A$4:$A$93))</f>
        <v>U16</v>
      </c>
      <c r="H11" s="21">
        <f>IF(F11="","",DATEDIF(F11,Koef!$I$3,"y"))</f>
        <v>14</v>
      </c>
      <c r="I11" s="23">
        <f>IF(H11="","",LOOKUP(H11,Koef!$B$4:$B$93,Koef!$C$4:$C$93))</f>
        <v>3</v>
      </c>
      <c r="J11" s="23">
        <v>0</v>
      </c>
      <c r="K11" s="23">
        <v>0</v>
      </c>
      <c r="L11" s="23">
        <v>0</v>
      </c>
      <c r="M11" s="23">
        <v>37.5</v>
      </c>
      <c r="N11" s="23">
        <v>0</v>
      </c>
      <c r="O11" s="23">
        <v>40.25</v>
      </c>
      <c r="P11" s="24">
        <f t="shared" si="0"/>
        <v>40.25</v>
      </c>
      <c r="Q11" s="25" t="s">
        <v>66</v>
      </c>
    </row>
    <row r="12" spans="1:17" ht="28.35" customHeight="1" x14ac:dyDescent="0.2">
      <c r="A12" s="26">
        <v>7</v>
      </c>
      <c r="B12" s="26"/>
      <c r="C12" s="26" t="s">
        <v>67</v>
      </c>
      <c r="D12" s="26" t="s">
        <v>68</v>
      </c>
      <c r="E12" s="26" t="s">
        <v>52</v>
      </c>
      <c r="F12" s="27">
        <v>37963</v>
      </c>
      <c r="G12" s="26" t="str">
        <f>IF(H12="","",LOOKUP(H12,Koef!$B$4:$B$93,Koef!$A$4:$A$93))</f>
        <v>U18</v>
      </c>
      <c r="H12" s="26">
        <f>IF(F12="","",DATEDIF(F12,Koef!$I$3,"y"))</f>
        <v>16</v>
      </c>
      <c r="I12" s="28">
        <f>IF(H12="","",LOOKUP(H12,Koef!$B$4:$B$93,Koef!$C$4:$C$93))</f>
        <v>3</v>
      </c>
      <c r="J12" s="28" t="s">
        <v>53</v>
      </c>
      <c r="K12" s="28"/>
      <c r="L12" s="28"/>
      <c r="M12" s="28"/>
      <c r="N12" s="28"/>
      <c r="O12" s="28"/>
      <c r="P12" s="29" t="str">
        <f t="shared" si="0"/>
        <v/>
      </c>
      <c r="Q12" s="30"/>
    </row>
    <row r="13" spans="1:17" ht="28.35" customHeight="1" x14ac:dyDescent="0.2">
      <c r="A13" s="21">
        <v>8</v>
      </c>
      <c r="B13" s="21"/>
      <c r="C13" s="21" t="s">
        <v>69</v>
      </c>
      <c r="D13" s="21" t="s">
        <v>70</v>
      </c>
      <c r="E13" s="21" t="s">
        <v>71</v>
      </c>
      <c r="F13" s="22">
        <v>38353</v>
      </c>
      <c r="G13" s="21" t="str">
        <f>IF(H13="","",LOOKUP(H13,Koef!$B$4:$B$93,Koef!$A$4:$A$93))</f>
        <v>U16</v>
      </c>
      <c r="H13" s="21">
        <f>IF(F13="","",DATEDIF(F13,Koef!$I$3,"y"))</f>
        <v>15</v>
      </c>
      <c r="I13" s="23">
        <f>IF(H13="","",LOOKUP(H13,Koef!$B$4:$B$93,Koef!$C$4:$C$93))</f>
        <v>3</v>
      </c>
      <c r="J13" s="23">
        <v>0</v>
      </c>
      <c r="K13" s="23">
        <v>31.4</v>
      </c>
      <c r="L13" s="23">
        <v>32.97</v>
      </c>
      <c r="M13" s="23">
        <v>0</v>
      </c>
      <c r="N13" s="23">
        <v>34.299999999999997</v>
      </c>
      <c r="O13" s="23">
        <v>32.700000000000003</v>
      </c>
      <c r="P13" s="24">
        <f t="shared" si="0"/>
        <v>34.299999999999997</v>
      </c>
      <c r="Q13" s="25" t="s">
        <v>72</v>
      </c>
    </row>
    <row r="14" spans="1:17" ht="28.35" customHeight="1" x14ac:dyDescent="0.2">
      <c r="A14" s="31">
        <v>9</v>
      </c>
      <c r="B14" s="31"/>
      <c r="C14" s="31" t="s">
        <v>73</v>
      </c>
      <c r="D14" s="31" t="s">
        <v>74</v>
      </c>
      <c r="E14" s="31" t="s">
        <v>75</v>
      </c>
      <c r="F14" s="32">
        <v>36928</v>
      </c>
      <c r="G14" s="31" t="str">
        <f>IF(H14="","",LOOKUP(H14,Koef!$B$4:$B$93,Koef!$A$4:$A$93))</f>
        <v>U20</v>
      </c>
      <c r="H14" s="31">
        <f>IF(F14="","",DATEDIF(F14,Koef!$I$3,"y"))</f>
        <v>19</v>
      </c>
      <c r="I14" s="33">
        <f>IF(H14="","",LOOKUP(H14,Koef!$B$4:$B$93,Koef!$C$4:$C$93))</f>
        <v>4</v>
      </c>
      <c r="J14" s="33" t="s">
        <v>53</v>
      </c>
      <c r="K14" s="33"/>
      <c r="L14" s="33"/>
      <c r="M14" s="33"/>
      <c r="N14" s="33"/>
      <c r="O14" s="33"/>
      <c r="P14" s="34" t="str">
        <f t="shared" si="0"/>
        <v/>
      </c>
      <c r="Q14" s="35"/>
    </row>
    <row r="15" spans="1:17" ht="28.35" customHeight="1" x14ac:dyDescent="0.2">
      <c r="A15" s="31">
        <v>10</v>
      </c>
      <c r="B15" s="31"/>
      <c r="C15" s="31" t="s">
        <v>76</v>
      </c>
      <c r="D15" s="31" t="s">
        <v>77</v>
      </c>
      <c r="E15" s="31" t="s">
        <v>71</v>
      </c>
      <c r="F15" s="32">
        <v>37512</v>
      </c>
      <c r="G15" s="31" t="s">
        <v>12</v>
      </c>
      <c r="H15" s="31">
        <f>IF(F15="","",DATEDIF(F15,Koef!$I$3,"y"))</f>
        <v>17</v>
      </c>
      <c r="I15" s="33">
        <v>4</v>
      </c>
      <c r="J15" s="33">
        <v>34.81</v>
      </c>
      <c r="K15" s="33">
        <v>40.17</v>
      </c>
      <c r="L15" s="33">
        <v>38.799999999999997</v>
      </c>
      <c r="M15" s="33">
        <v>39.020000000000003</v>
      </c>
      <c r="N15" s="33">
        <v>40.409999999999997</v>
      </c>
      <c r="O15" s="33">
        <v>0</v>
      </c>
      <c r="P15" s="34">
        <f t="shared" si="0"/>
        <v>40.409999999999997</v>
      </c>
      <c r="Q15" s="35" t="s">
        <v>78</v>
      </c>
    </row>
    <row r="16" spans="1:17" ht="28.35" customHeight="1" x14ac:dyDescent="0.2">
      <c r="A16" s="36">
        <v>11</v>
      </c>
      <c r="B16" s="36"/>
      <c r="C16" s="36"/>
      <c r="D16" s="36"/>
      <c r="E16" s="36"/>
      <c r="F16" s="37"/>
      <c r="G16" s="36" t="str">
        <f>IF(H16="","",LOOKUP(H16,Koef!$B$4:$B$93,Koef!$A$4:$A$93))</f>
        <v/>
      </c>
      <c r="H16" s="36" t="str">
        <f>IF(F16="","",DATEDIF(F16,Koef!$I$3,"y"))</f>
        <v/>
      </c>
      <c r="I16" s="38" t="str">
        <f>IF(H16="","",LOOKUP(H16,Koef!$B$4:$B$93,Koef!$C$4:$C$93))</f>
        <v/>
      </c>
      <c r="J16" s="36"/>
      <c r="K16" s="36"/>
      <c r="L16" s="36"/>
      <c r="M16" s="36"/>
      <c r="N16" s="36"/>
      <c r="O16" s="36"/>
      <c r="P16" s="36" t="str">
        <f t="shared" si="0"/>
        <v/>
      </c>
      <c r="Q16" s="39"/>
    </row>
    <row r="17" spans="1:17" ht="28.35" customHeight="1" x14ac:dyDescent="0.2">
      <c r="A17" s="36">
        <v>12</v>
      </c>
      <c r="B17" s="36"/>
      <c r="C17" s="36"/>
      <c r="D17" s="36"/>
      <c r="E17" s="36"/>
      <c r="F17" s="37"/>
      <c r="G17" s="36" t="str">
        <f>IF(H17="","",LOOKUP(H17,Koef!$B$4:$B$93,Koef!$A$4:$A$93))</f>
        <v/>
      </c>
      <c r="H17" s="36" t="str">
        <f>IF(F17="","",DATEDIF(F17,Koef!$I$3,"y"))</f>
        <v/>
      </c>
      <c r="I17" s="38" t="str">
        <f>IF(H17="","",LOOKUP(H17,Koef!$B$4:$B$93,Koef!$C$4:$C$93))</f>
        <v/>
      </c>
      <c r="J17" s="36"/>
      <c r="K17" s="36"/>
      <c r="L17" s="36"/>
      <c r="M17" s="36"/>
      <c r="N17" s="36"/>
      <c r="O17" s="36"/>
      <c r="P17" s="36" t="str">
        <f t="shared" si="0"/>
        <v/>
      </c>
      <c r="Q17" s="39"/>
    </row>
    <row r="18" spans="1:17" ht="28.35" customHeight="1" x14ac:dyDescent="0.2">
      <c r="A18" s="36">
        <v>13</v>
      </c>
      <c r="B18" s="36"/>
      <c r="C18" s="36"/>
      <c r="D18" s="36"/>
      <c r="E18" s="36"/>
      <c r="F18" s="37"/>
      <c r="G18" s="36" t="str">
        <f>IF(H18="","",LOOKUP(H18,Koef!$B$4:$B$93,Koef!$A$4:$A$93))</f>
        <v/>
      </c>
      <c r="H18" s="36" t="str">
        <f>IF(F18="","",DATEDIF(F18,Koef!$I$3,"y"))</f>
        <v/>
      </c>
      <c r="I18" s="38" t="str">
        <f>IF(H18="","",LOOKUP(H18,Koef!$B$4:$B$93,Koef!$C$4:$C$93))</f>
        <v/>
      </c>
      <c r="J18" s="36"/>
      <c r="K18" s="36"/>
      <c r="L18" s="36"/>
      <c r="M18" s="36"/>
      <c r="N18" s="36"/>
      <c r="O18" s="36"/>
      <c r="P18" s="36" t="str">
        <f t="shared" si="0"/>
        <v/>
      </c>
      <c r="Q18" s="39"/>
    </row>
    <row r="19" spans="1:17" ht="28.35" customHeight="1" x14ac:dyDescent="0.2">
      <c r="A19" s="36">
        <v>14</v>
      </c>
      <c r="B19" s="36"/>
      <c r="C19" s="36"/>
      <c r="D19" s="36"/>
      <c r="E19" s="36"/>
      <c r="F19" s="37"/>
      <c r="G19" s="36" t="str">
        <f>IF(H19="","",LOOKUP(H19,Koef!$B$4:$B$93,Koef!$A$4:$A$93))</f>
        <v/>
      </c>
      <c r="H19" s="36" t="str">
        <f>IF(F19="","",DATEDIF(F19,Koef!$I$3,"y"))</f>
        <v/>
      </c>
      <c r="I19" s="38" t="str">
        <f>IF(H19="","",LOOKUP(H19,Koef!$B$4:$B$93,Koef!$C$4:$C$93))</f>
        <v/>
      </c>
      <c r="J19" s="36"/>
      <c r="K19" s="36"/>
      <c r="L19" s="36"/>
      <c r="M19" s="36"/>
      <c r="N19" s="36"/>
      <c r="O19" s="36"/>
      <c r="P19" s="36" t="str">
        <f t="shared" si="0"/>
        <v/>
      </c>
      <c r="Q19" s="39"/>
    </row>
    <row r="20" spans="1:17" ht="28.35" customHeight="1" x14ac:dyDescent="0.2">
      <c r="A20" s="36">
        <v>15</v>
      </c>
      <c r="B20" s="36"/>
      <c r="C20" s="36"/>
      <c r="D20" s="36"/>
      <c r="E20" s="36"/>
      <c r="F20" s="37"/>
      <c r="G20" s="36" t="str">
        <f>IF(H20="","",LOOKUP(H20,Koef!$B$4:$B$93,Koef!$A$4:$A$93))</f>
        <v/>
      </c>
      <c r="H20" s="36" t="str">
        <f>IF(F20="","",DATEDIF(F20,Koef!$I$3,"y"))</f>
        <v/>
      </c>
      <c r="I20" s="38" t="str">
        <f>IF(H20="","",LOOKUP(H20,Koef!$B$4:$B$93,Koef!$C$4:$C$93))</f>
        <v/>
      </c>
      <c r="J20" s="36"/>
      <c r="K20" s="36"/>
      <c r="L20" s="36"/>
      <c r="M20" s="36"/>
      <c r="N20" s="36"/>
      <c r="O20" s="36"/>
      <c r="P20" s="36" t="str">
        <f t="shared" si="0"/>
        <v/>
      </c>
      <c r="Q20" s="39"/>
    </row>
    <row r="21" spans="1:17" ht="28.35" customHeight="1" x14ac:dyDescent="0.2">
      <c r="A21" s="36">
        <v>16</v>
      </c>
      <c r="B21" s="36"/>
      <c r="C21" s="36"/>
      <c r="D21" s="36"/>
      <c r="E21" s="36"/>
      <c r="F21" s="37"/>
      <c r="G21" s="36" t="str">
        <f>IF(H21="","",LOOKUP(H21,Koef!$B$4:$B$93,Koef!$A$4:$A$93))</f>
        <v/>
      </c>
      <c r="H21" s="36" t="str">
        <f>IF(F21="","",DATEDIF(F21,Koef!$I$3,"y"))</f>
        <v/>
      </c>
      <c r="I21" s="38" t="str">
        <f>IF(H21="","",LOOKUP(H21,Koef!$B$4:$B$93,Koef!$C$4:$C$93))</f>
        <v/>
      </c>
      <c r="J21" s="36"/>
      <c r="K21" s="36"/>
      <c r="L21" s="36"/>
      <c r="M21" s="36"/>
      <c r="N21" s="36"/>
      <c r="O21" s="36"/>
      <c r="P21" s="36" t="str">
        <f t="shared" si="0"/>
        <v/>
      </c>
      <c r="Q21" s="39"/>
    </row>
    <row r="22" spans="1:17" ht="28.35" customHeight="1" x14ac:dyDescent="0.2">
      <c r="A22" s="36">
        <v>17</v>
      </c>
      <c r="B22" s="36"/>
      <c r="C22" s="36"/>
      <c r="D22" s="36"/>
      <c r="E22" s="36"/>
      <c r="F22" s="37"/>
      <c r="G22" s="36" t="str">
        <f>IF(H22="","",LOOKUP(H22,Koef!$B$4:$B$93,Koef!$A$4:$A$93))</f>
        <v/>
      </c>
      <c r="H22" s="36" t="str">
        <f>IF(F22="","",DATEDIF(F22,Koef!$I$3,"y"))</f>
        <v/>
      </c>
      <c r="I22" s="38" t="str">
        <f>IF(H22="","",LOOKUP(H22,Koef!$B$4:$B$93,Koef!$C$4:$C$93))</f>
        <v/>
      </c>
      <c r="J22" s="36"/>
      <c r="K22" s="36"/>
      <c r="L22" s="36"/>
      <c r="M22" s="36"/>
      <c r="N22" s="36"/>
      <c r="O22" s="36"/>
      <c r="P22" s="36" t="str">
        <f t="shared" si="0"/>
        <v/>
      </c>
      <c r="Q22" s="39"/>
    </row>
    <row r="23" spans="1:17" ht="28.35" customHeight="1" x14ac:dyDescent="0.2">
      <c r="A23" s="36">
        <v>18</v>
      </c>
      <c r="B23" s="36"/>
      <c r="C23" s="36"/>
      <c r="D23" s="36"/>
      <c r="E23" s="36"/>
      <c r="F23" s="37"/>
      <c r="G23" s="36" t="str">
        <f>IF(H23="","",LOOKUP(H23,Koef!$B$4:$B$93,Koef!$A$4:$A$93))</f>
        <v/>
      </c>
      <c r="H23" s="36" t="str">
        <f>IF(F23="","",DATEDIF(F23,Koef!$I$3,"y"))</f>
        <v/>
      </c>
      <c r="I23" s="38" t="str">
        <f>IF(H23="","",LOOKUP(H23,Koef!$B$4:$B$93,Koef!$C$4:$C$93))</f>
        <v/>
      </c>
      <c r="J23" s="36"/>
      <c r="K23" s="36"/>
      <c r="L23" s="36"/>
      <c r="M23" s="36"/>
      <c r="N23" s="36"/>
      <c r="O23" s="36"/>
      <c r="P23" s="36" t="str">
        <f t="shared" si="0"/>
        <v/>
      </c>
      <c r="Q23" s="39"/>
    </row>
    <row r="24" spans="1:17" ht="28.35" customHeight="1" x14ac:dyDescent="0.2">
      <c r="A24" s="36">
        <v>19</v>
      </c>
      <c r="B24" s="36"/>
      <c r="C24" s="36"/>
      <c r="D24" s="36"/>
      <c r="E24" s="36"/>
      <c r="F24" s="37"/>
      <c r="G24" s="36" t="str">
        <f>IF(H24="","",LOOKUP(H24,Koef!$B$4:$B$93,Koef!$A$4:$A$93))</f>
        <v/>
      </c>
      <c r="H24" s="36" t="str">
        <f>IF(F24="","",DATEDIF(F24,Koef!$I$3,"y"))</f>
        <v/>
      </c>
      <c r="I24" s="38" t="str">
        <f>IF(H24="","",LOOKUP(H24,Koef!$B$4:$B$93,Koef!$C$4:$C$93))</f>
        <v/>
      </c>
      <c r="J24" s="36"/>
      <c r="K24" s="36"/>
      <c r="L24" s="36"/>
      <c r="M24" s="36"/>
      <c r="N24" s="36"/>
      <c r="O24" s="36"/>
      <c r="P24" s="36" t="str">
        <f t="shared" si="0"/>
        <v/>
      </c>
      <c r="Q24" s="39"/>
    </row>
    <row r="25" spans="1:17" ht="28.35" customHeight="1" x14ac:dyDescent="0.2">
      <c r="A25" s="36">
        <v>20</v>
      </c>
      <c r="B25" s="36"/>
      <c r="C25" s="36"/>
      <c r="D25" s="36"/>
      <c r="E25" s="36"/>
      <c r="F25" s="37"/>
      <c r="G25" s="36" t="str">
        <f>IF(H25="","",LOOKUP(H25,Koef!$B$4:$B$93,Koef!$A$4:$A$93))</f>
        <v/>
      </c>
      <c r="H25" s="36" t="str">
        <f>IF(F25="","",DATEDIF(F25,Koef!$I$3,"y"))</f>
        <v/>
      </c>
      <c r="I25" s="38" t="str">
        <f>IF(H25="","",LOOKUP(H25,Koef!$B$4:$B$93,Koef!$C$4:$C$93))</f>
        <v/>
      </c>
      <c r="J25" s="36"/>
      <c r="K25" s="36"/>
      <c r="L25" s="36"/>
      <c r="M25" s="36"/>
      <c r="N25" s="36"/>
      <c r="O25" s="36"/>
      <c r="P25" s="36" t="str">
        <f t="shared" si="0"/>
        <v/>
      </c>
      <c r="Q25" s="39"/>
    </row>
    <row r="26" spans="1:17" ht="28.35" customHeight="1" x14ac:dyDescent="0.2">
      <c r="A26" s="36">
        <v>21</v>
      </c>
      <c r="B26" s="36"/>
      <c r="C26" s="36"/>
      <c r="D26" s="36"/>
      <c r="E26" s="36"/>
      <c r="F26" s="37"/>
      <c r="G26" s="36" t="str">
        <f>IF(H26="","",LOOKUP(H26,Koef!$B$4:$B$93,Koef!$A$4:$A$93))</f>
        <v/>
      </c>
      <c r="H26" s="36" t="str">
        <f>IF(F26="","",DATEDIF(F26,Koef!$I$3,"y"))</f>
        <v/>
      </c>
      <c r="I26" s="38" t="str">
        <f>IF(H26="","",LOOKUP(H26,Koef!$B$4:$B$93,Koef!$C$4:$C$93))</f>
        <v/>
      </c>
      <c r="J26" s="36"/>
      <c r="K26" s="36"/>
      <c r="L26" s="36"/>
      <c r="M26" s="36"/>
      <c r="N26" s="36"/>
      <c r="O26" s="36"/>
      <c r="P26" s="36" t="str">
        <f t="shared" si="0"/>
        <v/>
      </c>
      <c r="Q26" s="39"/>
    </row>
    <row r="27" spans="1:17" ht="10.35" customHeight="1" x14ac:dyDescent="0.2"/>
    <row r="28" spans="1:17" ht="17.100000000000001" customHeight="1" x14ac:dyDescent="0.2">
      <c r="A28" s="52" t="s">
        <v>79</v>
      </c>
      <c r="B28" s="52"/>
      <c r="C28" s="55"/>
      <c r="D28" s="55"/>
      <c r="E28" s="40"/>
      <c r="F28" s="52" t="s">
        <v>80</v>
      </c>
      <c r="G28" s="52"/>
      <c r="H28" s="55"/>
      <c r="I28" s="55"/>
      <c r="J28" s="55"/>
      <c r="K28" s="55"/>
    </row>
    <row r="29" spans="1:17" ht="9.1999999999999993" customHeight="1" x14ac:dyDescent="0.2"/>
  </sheetData>
  <mergeCells count="9">
    <mergeCell ref="A28:B28"/>
    <mergeCell ref="C28:D28"/>
    <mergeCell ref="F28:G28"/>
    <mergeCell ref="H28:K28"/>
    <mergeCell ref="O1:Q1"/>
    <mergeCell ref="A2:Q2"/>
    <mergeCell ref="A3:B3"/>
    <mergeCell ref="C3:D3"/>
    <mergeCell ref="P3:Q3"/>
  </mergeCells>
  <pageMargins left="0.45694444444444399" right="0.40625" top="0.61944444444444402" bottom="0.54930555555555505" header="0.35277777777777802" footer="0.28402777777777799"/>
  <pageSetup paperSize="9" firstPageNumber="0" orientation="landscape" horizontalDpi="300" verticalDpi="300"/>
  <headerFooter>
    <oddHeader>&amp;C&amp;"Times New Roman,Regular"&amp;12&amp;A</oddHeader>
    <oddFooter>&amp;C&amp;"Times New Roman,Regular"&amp;12Page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9"/>
  <sheetViews>
    <sheetView tabSelected="1" topLeftCell="D7" zoomScale="120" zoomScaleNormal="120" workbookViewId="0">
      <selection activeCell="I15" sqref="I15"/>
    </sheetView>
  </sheetViews>
  <sheetFormatPr defaultColWidth="11.7109375" defaultRowHeight="12.75" x14ac:dyDescent="0.2"/>
  <cols>
    <col min="1" max="1" width="6.5703125" style="14" customWidth="1"/>
    <col min="2" max="2" width="9.7109375" customWidth="1"/>
    <col min="3" max="3" width="18" customWidth="1"/>
    <col min="4" max="4" width="20.28515625" customWidth="1"/>
    <col min="5" max="5" width="15.140625" customWidth="1"/>
    <col min="6" max="6" width="11.140625" customWidth="1"/>
    <col min="7" max="8" width="8.140625" customWidth="1"/>
    <col min="9" max="10" width="11.28515625" customWidth="1"/>
    <col min="11" max="11" width="11.85546875" customWidth="1"/>
    <col min="13" max="13" width="11.28515625" customWidth="1"/>
    <col min="14" max="14" width="10.5703125" customWidth="1"/>
    <col min="15" max="15" width="10.85546875" customWidth="1"/>
    <col min="16" max="16" width="9.85546875" customWidth="1"/>
    <col min="1024" max="1024" width="11.5703125" customWidth="1"/>
  </cols>
  <sheetData>
    <row r="1" spans="1:17" x14ac:dyDescent="0.2">
      <c r="O1" s="56" t="s">
        <v>28</v>
      </c>
      <c r="P1" s="56"/>
      <c r="Q1" s="56"/>
    </row>
    <row r="2" spans="1:17" ht="26.25" x14ac:dyDescent="0.4">
      <c r="A2" s="57" t="str">
        <f>Koef!I1</f>
        <v>Ērika Cīruļa kauss vesera un smaguma mešanā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x14ac:dyDescent="0.2">
      <c r="A3" s="56" t="s">
        <v>29</v>
      </c>
      <c r="B3" s="56"/>
      <c r="C3" s="58" t="s">
        <v>81</v>
      </c>
      <c r="D3" s="58"/>
      <c r="O3" s="7" t="s">
        <v>31</v>
      </c>
      <c r="P3" s="59">
        <f>Koef!I3</f>
        <v>44015</v>
      </c>
      <c r="Q3" s="59"/>
    </row>
    <row r="4" spans="1:17" ht="8.4499999999999993" customHeight="1" x14ac:dyDescent="0.2"/>
    <row r="5" spans="1:17" ht="33.6" customHeight="1" x14ac:dyDescent="0.2">
      <c r="A5" s="15" t="s">
        <v>32</v>
      </c>
      <c r="B5" s="15" t="s">
        <v>33</v>
      </c>
      <c r="C5" s="15" t="s">
        <v>34</v>
      </c>
      <c r="D5" s="15" t="s">
        <v>35</v>
      </c>
      <c r="E5" s="15" t="s">
        <v>36</v>
      </c>
      <c r="F5" s="15" t="s">
        <v>37</v>
      </c>
      <c r="G5" s="15" t="s">
        <v>3</v>
      </c>
      <c r="H5" s="15" t="s">
        <v>4</v>
      </c>
      <c r="I5" s="15" t="s">
        <v>38</v>
      </c>
      <c r="J5" s="15" t="s">
        <v>39</v>
      </c>
      <c r="K5" s="15" t="s">
        <v>40</v>
      </c>
      <c r="L5" s="15" t="s">
        <v>41</v>
      </c>
      <c r="M5" s="15" t="s">
        <v>42</v>
      </c>
      <c r="N5" s="15" t="s">
        <v>43</v>
      </c>
      <c r="O5" s="15" t="s">
        <v>44</v>
      </c>
      <c r="P5" s="15" t="s">
        <v>45</v>
      </c>
      <c r="Q5" s="15" t="s">
        <v>46</v>
      </c>
    </row>
    <row r="6" spans="1:17" ht="28.35" customHeight="1" x14ac:dyDescent="0.2">
      <c r="A6" s="16">
        <v>1</v>
      </c>
      <c r="B6" s="16"/>
      <c r="C6" s="16" t="s">
        <v>47</v>
      </c>
      <c r="D6" s="16" t="s">
        <v>48</v>
      </c>
      <c r="E6" s="16"/>
      <c r="F6" s="17">
        <v>39083</v>
      </c>
      <c r="G6" s="16" t="str">
        <f>IF(H6="","",LOOKUP(H6,Koef!$B$4:$B$93,Koef!$A$4:$A$93))</f>
        <v>U14</v>
      </c>
      <c r="H6" s="16">
        <f>IF(F6="","",DATEDIF(F6,Koef!$I$3,"y"))</f>
        <v>13</v>
      </c>
      <c r="I6" s="16">
        <f>IF(H6="","",LOOKUP(H6,Koef!$B$4:$B$93,Koef!$E$4:$E$93))</f>
        <v>4</v>
      </c>
      <c r="J6" s="18">
        <v>11.12</v>
      </c>
      <c r="K6" s="18">
        <v>11.76</v>
      </c>
      <c r="L6" s="18">
        <v>0</v>
      </c>
      <c r="M6" s="18">
        <v>0</v>
      </c>
      <c r="N6" s="18">
        <v>11.31</v>
      </c>
      <c r="O6" s="18">
        <v>0</v>
      </c>
      <c r="P6" s="41">
        <f>IF(SUM(J6:O6)=0,"",MAX(J6:O6))</f>
        <v>11.76</v>
      </c>
      <c r="Q6" s="20" t="s">
        <v>49</v>
      </c>
    </row>
    <row r="7" spans="1:17" ht="28.35" customHeight="1" x14ac:dyDescent="0.2">
      <c r="A7" s="16">
        <v>2</v>
      </c>
      <c r="B7" s="16"/>
      <c r="C7" s="16" t="s">
        <v>50</v>
      </c>
      <c r="D7" s="16" t="s">
        <v>51</v>
      </c>
      <c r="E7" s="16" t="s">
        <v>52</v>
      </c>
      <c r="F7" s="17">
        <v>39382</v>
      </c>
      <c r="G7" s="16" t="str">
        <f>IF(H7="","",LOOKUP(H7,Koef!$B$4:$B$93,Koef!$A$4:$A$93))</f>
        <v>U14</v>
      </c>
      <c r="H7" s="16">
        <f>IF(F7="","",DATEDIF(F7,Koef!$I$3,"y"))</f>
        <v>12</v>
      </c>
      <c r="I7" s="16">
        <f>IF(H7="","",LOOKUP(H7,Koef!$B$4:$B$93,Koef!$E$4:$E$93))</f>
        <v>4</v>
      </c>
      <c r="J7" s="18" t="s">
        <v>53</v>
      </c>
      <c r="K7" s="18"/>
      <c r="L7" s="18"/>
      <c r="M7" s="18"/>
      <c r="N7" s="18"/>
      <c r="O7" s="18"/>
      <c r="P7" s="41" t="str">
        <f>IF(SUM(J7:O7)=0,"",MAX(J7:O7))</f>
        <v/>
      </c>
      <c r="Q7" s="20"/>
    </row>
    <row r="8" spans="1:17" ht="28.35" customHeight="1" x14ac:dyDescent="0.2">
      <c r="A8" s="21">
        <v>3</v>
      </c>
      <c r="B8" s="21"/>
      <c r="C8" s="21" t="s">
        <v>54</v>
      </c>
      <c r="D8" s="21" t="s">
        <v>55</v>
      </c>
      <c r="E8" s="21"/>
      <c r="F8" s="22">
        <v>38353</v>
      </c>
      <c r="G8" s="21" t="str">
        <f>IF(H8="","",LOOKUP(H8,Koef!$B$4:$B$93,Koef!$A$4:$A$93))</f>
        <v>U16</v>
      </c>
      <c r="H8" s="21">
        <f>IF(F8="","",DATEDIF(F8,Koef!$I$3,"y"))</f>
        <v>15</v>
      </c>
      <c r="I8" s="21">
        <f>IF(H8="","",LOOKUP(H8,Koef!$B$4:$B$93,Koef!$E$4:$E$93))</f>
        <v>5.45</v>
      </c>
      <c r="J8" s="23" t="s">
        <v>53</v>
      </c>
      <c r="K8" s="23"/>
      <c r="L8" s="23"/>
      <c r="M8" s="23"/>
      <c r="N8" s="23"/>
      <c r="O8" s="23"/>
      <c r="P8" s="42" t="str">
        <f>IF(SUM(J8:O8)=0,"",MAX(J8:O8))</f>
        <v/>
      </c>
      <c r="Q8" s="25"/>
    </row>
    <row r="9" spans="1:17" ht="28.35" customHeight="1" x14ac:dyDescent="0.2">
      <c r="A9" s="26">
        <v>4</v>
      </c>
      <c r="B9" s="26"/>
      <c r="C9" s="26" t="s">
        <v>57</v>
      </c>
      <c r="D9" s="26" t="s">
        <v>58</v>
      </c>
      <c r="E9" s="26"/>
      <c r="F9" s="27">
        <v>37987</v>
      </c>
      <c r="G9" s="26" t="str">
        <f>IF(H9="","",LOOKUP(H9,Koef!$B$4:$B$93,Koef!$A$4:$A$93))</f>
        <v>U18</v>
      </c>
      <c r="H9" s="26">
        <f>IF(F9="","",DATEDIF(F9,Koef!$I$3,"y"))</f>
        <v>16</v>
      </c>
      <c r="I9" s="26">
        <f>IF(H9="","",LOOKUP(H9,Koef!$B$4:$B$93,Koef!$E$4:$E$93))</f>
        <v>5.45</v>
      </c>
      <c r="J9" s="28">
        <v>11.63</v>
      </c>
      <c r="K9" s="28">
        <v>11.36</v>
      </c>
      <c r="L9" s="28">
        <v>0</v>
      </c>
      <c r="M9" s="28">
        <v>13.89</v>
      </c>
      <c r="N9" s="28">
        <v>0</v>
      </c>
      <c r="O9" s="28">
        <v>0</v>
      </c>
      <c r="P9" s="30">
        <v>13.89</v>
      </c>
      <c r="Q9" s="30" t="s">
        <v>59</v>
      </c>
    </row>
    <row r="10" spans="1:17" ht="28.35" customHeight="1" x14ac:dyDescent="0.2">
      <c r="A10" s="26">
        <v>5</v>
      </c>
      <c r="B10" s="26"/>
      <c r="C10" s="26" t="s">
        <v>60</v>
      </c>
      <c r="D10" s="26" t="s">
        <v>61</v>
      </c>
      <c r="E10" s="26"/>
      <c r="F10" s="27">
        <v>37987</v>
      </c>
      <c r="G10" s="26" t="str">
        <f>IF(H10="","",LOOKUP(H10,Koef!$B$4:$B$93,Koef!$A$4:$A$93))</f>
        <v>U18</v>
      </c>
      <c r="H10" s="26">
        <f>IF(F10="","",DATEDIF(F10,Koef!$I$3,"y"))</f>
        <v>16</v>
      </c>
      <c r="I10" s="26">
        <f>IF(H10="","",LOOKUP(H10,Koef!$B$4:$B$93,Koef!$E$4:$E$93))</f>
        <v>5.45</v>
      </c>
      <c r="J10" s="28">
        <v>14.55</v>
      </c>
      <c r="K10" s="28">
        <v>0</v>
      </c>
      <c r="L10" s="28">
        <v>0</v>
      </c>
      <c r="M10" s="28">
        <v>16.48</v>
      </c>
      <c r="N10" s="28">
        <v>16.09</v>
      </c>
      <c r="O10" s="28">
        <v>0</v>
      </c>
      <c r="P10" s="30">
        <f t="shared" ref="P10:P26" si="0">IF(SUM(J10:O10)=0,"",MAX(J10:O10))</f>
        <v>16.48</v>
      </c>
      <c r="Q10" s="30" t="s">
        <v>62</v>
      </c>
    </row>
    <row r="11" spans="1:17" ht="28.35" customHeight="1" x14ac:dyDescent="0.2">
      <c r="A11" s="21">
        <v>6</v>
      </c>
      <c r="B11" s="21"/>
      <c r="C11" s="21" t="s">
        <v>63</v>
      </c>
      <c r="D11" s="21" t="s">
        <v>64</v>
      </c>
      <c r="E11" s="21" t="s">
        <v>65</v>
      </c>
      <c r="F11" s="22">
        <v>38850</v>
      </c>
      <c r="G11" s="21" t="str">
        <f>IF(H11="","",LOOKUP(H11,Koef!$B$4:$B$93,Koef!$A$4:$A$93))</f>
        <v>U16</v>
      </c>
      <c r="H11" s="21">
        <f>IF(F11="","",DATEDIF(F11,Koef!$I$3,"y"))</f>
        <v>14</v>
      </c>
      <c r="I11" s="21">
        <f>IF(H11="","",LOOKUP(H11,Koef!$B$4:$B$93,Koef!$E$4:$E$93))</f>
        <v>5.45</v>
      </c>
      <c r="J11" s="23">
        <v>14.56</v>
      </c>
      <c r="K11" s="23">
        <v>0</v>
      </c>
      <c r="L11" s="23">
        <v>16.010000000000002</v>
      </c>
      <c r="M11" s="23">
        <v>0</v>
      </c>
      <c r="N11" s="23">
        <v>16.03</v>
      </c>
      <c r="O11" s="23">
        <v>15.8</v>
      </c>
      <c r="P11" s="42">
        <f t="shared" si="0"/>
        <v>16.03</v>
      </c>
      <c r="Q11" s="25" t="s">
        <v>66</v>
      </c>
    </row>
    <row r="12" spans="1:17" ht="28.35" customHeight="1" x14ac:dyDescent="0.2">
      <c r="A12" s="26">
        <v>7</v>
      </c>
      <c r="B12" s="26"/>
      <c r="C12" s="26" t="s">
        <v>67</v>
      </c>
      <c r="D12" s="26" t="s">
        <v>68</v>
      </c>
      <c r="E12" s="26" t="s">
        <v>52</v>
      </c>
      <c r="F12" s="27">
        <v>37963</v>
      </c>
      <c r="G12" s="26" t="str">
        <f>IF(H12="","",LOOKUP(H12,Koef!$B$4:$B$93,Koef!$A$4:$A$93))</f>
        <v>U18</v>
      </c>
      <c r="H12" s="26">
        <f>IF(F12="","",DATEDIF(F12,Koef!$I$3,"y"))</f>
        <v>16</v>
      </c>
      <c r="I12" s="26">
        <f>IF(H12="","",LOOKUP(H12,Koef!$B$4:$B$93,Koef!$E$4:$E$93))</f>
        <v>5.45</v>
      </c>
      <c r="J12" s="28" t="s">
        <v>53</v>
      </c>
      <c r="K12" s="28"/>
      <c r="L12" s="28"/>
      <c r="M12" s="28"/>
      <c r="N12" s="28"/>
      <c r="O12" s="28"/>
      <c r="P12" s="30" t="str">
        <f t="shared" si="0"/>
        <v/>
      </c>
      <c r="Q12" s="30"/>
    </row>
    <row r="13" spans="1:17" ht="28.35" customHeight="1" x14ac:dyDescent="0.2">
      <c r="A13" s="21">
        <v>8</v>
      </c>
      <c r="B13" s="21"/>
      <c r="C13" s="21" t="s">
        <v>69</v>
      </c>
      <c r="D13" s="21" t="s">
        <v>70</v>
      </c>
      <c r="E13" s="21" t="s">
        <v>71</v>
      </c>
      <c r="F13" s="22">
        <v>38353</v>
      </c>
      <c r="G13" s="21" t="str">
        <f>IF(H13="","",LOOKUP(H13,Koef!$B$4:$B$93,Koef!$A$4:$A$93))</f>
        <v>U16</v>
      </c>
      <c r="H13" s="21">
        <f>IF(F13="","",DATEDIF(F13,Koef!$I$3,"y"))</f>
        <v>15</v>
      </c>
      <c r="I13" s="21">
        <f>IF(H13="","",LOOKUP(H13,Koef!$B$4:$B$93,Koef!$E$4:$E$93))</f>
        <v>5.45</v>
      </c>
      <c r="J13" s="23">
        <v>12.03</v>
      </c>
      <c r="K13" s="23">
        <v>0</v>
      </c>
      <c r="L13" s="23">
        <v>0</v>
      </c>
      <c r="M13" s="23">
        <v>12.5</v>
      </c>
      <c r="N13" s="23">
        <v>11.65</v>
      </c>
      <c r="O13" s="23">
        <v>11.89</v>
      </c>
      <c r="P13" s="42">
        <f t="shared" si="0"/>
        <v>12.5</v>
      </c>
      <c r="Q13" s="25" t="s">
        <v>56</v>
      </c>
    </row>
    <row r="14" spans="1:17" ht="28.35" customHeight="1" x14ac:dyDescent="0.2">
      <c r="A14" s="31">
        <v>9</v>
      </c>
      <c r="B14" s="31"/>
      <c r="C14" s="31" t="s">
        <v>73</v>
      </c>
      <c r="D14" s="31" t="s">
        <v>74</v>
      </c>
      <c r="E14" s="31" t="s">
        <v>75</v>
      </c>
      <c r="F14" s="32">
        <v>36928</v>
      </c>
      <c r="G14" s="31" t="str">
        <f>IF(H14="","",LOOKUP(H14,Koef!$B$4:$B$93,Koef!$A$4:$A$93))</f>
        <v>U20</v>
      </c>
      <c r="H14" s="31">
        <f>IF(F14="","",DATEDIF(F14,Koef!$I$3,"y"))</f>
        <v>19</v>
      </c>
      <c r="I14" s="31">
        <f>IF(H14="","",LOOKUP(H14,Koef!$B$4:$B$93,Koef!$E$4:$E$93))</f>
        <v>9.07</v>
      </c>
      <c r="J14" s="33" t="s">
        <v>53</v>
      </c>
      <c r="K14" s="33"/>
      <c r="L14" s="33"/>
      <c r="M14" s="33"/>
      <c r="N14" s="33"/>
      <c r="O14" s="33"/>
      <c r="P14" s="43" t="str">
        <f t="shared" si="0"/>
        <v/>
      </c>
      <c r="Q14" s="35"/>
    </row>
    <row r="15" spans="1:17" ht="28.35" customHeight="1" x14ac:dyDescent="0.2">
      <c r="A15" s="31">
        <v>10</v>
      </c>
      <c r="B15" s="31"/>
      <c r="C15" s="31" t="s">
        <v>76</v>
      </c>
      <c r="D15" s="31" t="s">
        <v>77</v>
      </c>
      <c r="E15" s="31" t="s">
        <v>71</v>
      </c>
      <c r="F15" s="32">
        <v>37512</v>
      </c>
      <c r="G15" s="31" t="s">
        <v>12</v>
      </c>
      <c r="H15" s="31">
        <f>IF(F15="","",DATEDIF(F15,Koef!$I$3,"y"))</f>
        <v>17</v>
      </c>
      <c r="I15" s="31">
        <v>9.07</v>
      </c>
      <c r="J15" s="33">
        <v>0</v>
      </c>
      <c r="K15" s="33">
        <v>0</v>
      </c>
      <c r="L15" s="33">
        <v>10.89</v>
      </c>
      <c r="M15" s="33">
        <v>12.01</v>
      </c>
      <c r="N15" s="33">
        <v>11</v>
      </c>
      <c r="O15" s="33">
        <v>0</v>
      </c>
      <c r="P15" s="43">
        <f t="shared" si="0"/>
        <v>12.01</v>
      </c>
      <c r="Q15" s="35" t="s">
        <v>78</v>
      </c>
    </row>
    <row r="16" spans="1:17" ht="28.35" customHeight="1" x14ac:dyDescent="0.2">
      <c r="A16" s="36">
        <v>11</v>
      </c>
      <c r="B16" s="36"/>
      <c r="C16" s="36"/>
      <c r="D16" s="36"/>
      <c r="E16" s="36"/>
      <c r="F16" s="37"/>
      <c r="G16" s="36" t="str">
        <f>IF(H16="","",LOOKUP(H16,Koef!$B$4:$B$93,Koef!$A$4:$A$93))</f>
        <v/>
      </c>
      <c r="H16" s="36" t="str">
        <f>IF(F16="","",DATEDIF(F16,Koef!$I$3,"y"))</f>
        <v/>
      </c>
      <c r="I16" s="36" t="str">
        <f>IF(H16="","",LOOKUP(H16,Koef!$B$4:$B$93,Koef!$E$4:$E$93))</f>
        <v/>
      </c>
      <c r="J16" s="36"/>
      <c r="K16" s="36"/>
      <c r="L16" s="36"/>
      <c r="M16" s="36"/>
      <c r="N16" s="36"/>
      <c r="O16" s="36"/>
      <c r="P16" s="36" t="str">
        <f t="shared" si="0"/>
        <v/>
      </c>
      <c r="Q16" s="39"/>
    </row>
    <row r="17" spans="1:17" ht="28.35" customHeight="1" x14ac:dyDescent="0.2">
      <c r="A17" s="36">
        <v>12</v>
      </c>
      <c r="B17" s="36"/>
      <c r="C17" s="36"/>
      <c r="D17" s="36"/>
      <c r="E17" s="36"/>
      <c r="F17" s="37"/>
      <c r="G17" s="36" t="str">
        <f>IF(H17="","",LOOKUP(H17,Koef!$B$4:$B$93,Koef!$A$4:$A$93))</f>
        <v/>
      </c>
      <c r="H17" s="36" t="str">
        <f>IF(F17="","",DATEDIF(F17,Koef!$I$3,"y"))</f>
        <v/>
      </c>
      <c r="I17" s="36" t="str">
        <f>IF(H17="","",LOOKUP(H17,Koef!$B$4:$B$93,Koef!$E$4:$E$93))</f>
        <v/>
      </c>
      <c r="J17" s="36"/>
      <c r="K17" s="36"/>
      <c r="L17" s="36"/>
      <c r="M17" s="36"/>
      <c r="N17" s="36"/>
      <c r="O17" s="36"/>
      <c r="P17" s="36" t="str">
        <f t="shared" si="0"/>
        <v/>
      </c>
      <c r="Q17" s="39"/>
    </row>
    <row r="18" spans="1:17" ht="28.35" customHeight="1" x14ac:dyDescent="0.2">
      <c r="A18" s="36">
        <v>13</v>
      </c>
      <c r="B18" s="36"/>
      <c r="C18" s="36"/>
      <c r="D18" s="36"/>
      <c r="E18" s="36"/>
      <c r="F18" s="37"/>
      <c r="G18" s="36" t="str">
        <f>IF(H18="","",LOOKUP(H18,Koef!$B$4:$B$93,Koef!$A$4:$A$93))</f>
        <v/>
      </c>
      <c r="H18" s="36" t="str">
        <f>IF(F18="","",DATEDIF(F18,Koef!$I$3,"y"))</f>
        <v/>
      </c>
      <c r="I18" s="36" t="str">
        <f>IF(H18="","",LOOKUP(H18,Koef!$B$4:$B$93,Koef!$E$4:$E$93))</f>
        <v/>
      </c>
      <c r="J18" s="36"/>
      <c r="K18" s="36"/>
      <c r="L18" s="36"/>
      <c r="M18" s="36"/>
      <c r="N18" s="36"/>
      <c r="O18" s="36"/>
      <c r="P18" s="36" t="str">
        <f t="shared" si="0"/>
        <v/>
      </c>
      <c r="Q18" s="39"/>
    </row>
    <row r="19" spans="1:17" ht="28.35" customHeight="1" x14ac:dyDescent="0.2">
      <c r="A19" s="36">
        <v>14</v>
      </c>
      <c r="B19" s="36"/>
      <c r="C19" s="36"/>
      <c r="D19" s="36"/>
      <c r="E19" s="36"/>
      <c r="F19" s="37"/>
      <c r="G19" s="36" t="str">
        <f>IF(H19="","",LOOKUP(H19,Koef!$B$4:$B$93,Koef!$A$4:$A$93))</f>
        <v/>
      </c>
      <c r="H19" s="36" t="str">
        <f>IF(F19="","",DATEDIF(F19,Koef!$I$3,"y"))</f>
        <v/>
      </c>
      <c r="I19" s="36" t="str">
        <f>IF(H19="","",LOOKUP(H19,Koef!$B$4:$B$93,Koef!$E$4:$E$93))</f>
        <v/>
      </c>
      <c r="J19" s="36"/>
      <c r="K19" s="36"/>
      <c r="L19" s="36"/>
      <c r="M19" s="36"/>
      <c r="N19" s="36"/>
      <c r="O19" s="36"/>
      <c r="P19" s="36" t="str">
        <f t="shared" si="0"/>
        <v/>
      </c>
      <c r="Q19" s="39"/>
    </row>
    <row r="20" spans="1:17" ht="28.35" customHeight="1" x14ac:dyDescent="0.2">
      <c r="A20" s="36">
        <v>15</v>
      </c>
      <c r="B20" s="36"/>
      <c r="C20" s="36"/>
      <c r="D20" s="36"/>
      <c r="E20" s="36"/>
      <c r="F20" s="37"/>
      <c r="G20" s="36" t="str">
        <f>IF(H20="","",LOOKUP(H20,Koef!$B$4:$B$93,Koef!$A$4:$A$93))</f>
        <v/>
      </c>
      <c r="H20" s="36" t="str">
        <f>IF(F20="","",DATEDIF(F20,Koef!$I$3,"y"))</f>
        <v/>
      </c>
      <c r="I20" s="36" t="str">
        <f>IF(H20="","",LOOKUP(H20,Koef!$B$4:$B$93,Koef!$E$4:$E$93))</f>
        <v/>
      </c>
      <c r="J20" s="36"/>
      <c r="K20" s="36"/>
      <c r="L20" s="36"/>
      <c r="M20" s="36"/>
      <c r="N20" s="36"/>
      <c r="O20" s="36"/>
      <c r="P20" s="36" t="str">
        <f t="shared" si="0"/>
        <v/>
      </c>
      <c r="Q20" s="39"/>
    </row>
    <row r="21" spans="1:17" ht="28.35" customHeight="1" x14ac:dyDescent="0.2">
      <c r="A21" s="36">
        <v>16</v>
      </c>
      <c r="B21" s="36"/>
      <c r="C21" s="36"/>
      <c r="D21" s="36"/>
      <c r="E21" s="36"/>
      <c r="F21" s="37"/>
      <c r="G21" s="36" t="str">
        <f>IF(H21="","",LOOKUP(H21,Koef!$B$4:$B$93,Koef!$A$4:$A$93))</f>
        <v/>
      </c>
      <c r="H21" s="36" t="str">
        <f>IF(F21="","",DATEDIF(F21,Koef!$I$3,"y"))</f>
        <v/>
      </c>
      <c r="I21" s="36" t="str">
        <f>IF(H21="","",LOOKUP(H21,Koef!$B$4:$B$93,Koef!$E$4:$E$93))</f>
        <v/>
      </c>
      <c r="J21" s="36"/>
      <c r="K21" s="36"/>
      <c r="L21" s="36"/>
      <c r="M21" s="36"/>
      <c r="N21" s="36"/>
      <c r="O21" s="36"/>
      <c r="P21" s="36" t="str">
        <f t="shared" si="0"/>
        <v/>
      </c>
      <c r="Q21" s="39"/>
    </row>
    <row r="22" spans="1:17" ht="28.35" customHeight="1" x14ac:dyDescent="0.2">
      <c r="A22" s="36">
        <v>17</v>
      </c>
      <c r="B22" s="36"/>
      <c r="C22" s="36"/>
      <c r="D22" s="36"/>
      <c r="E22" s="36"/>
      <c r="F22" s="37"/>
      <c r="G22" s="36" t="str">
        <f>IF(H22="","",LOOKUP(H22,Koef!$B$4:$B$93,Koef!$A$4:$A$93))</f>
        <v/>
      </c>
      <c r="H22" s="36" t="str">
        <f>IF(F22="","",DATEDIF(F22,Koef!$I$3,"y"))</f>
        <v/>
      </c>
      <c r="I22" s="36" t="str">
        <f>IF(H22="","",LOOKUP(H22,Koef!$B$4:$B$93,Koef!$E$4:$E$93))</f>
        <v/>
      </c>
      <c r="J22" s="36"/>
      <c r="K22" s="36"/>
      <c r="L22" s="36"/>
      <c r="M22" s="36"/>
      <c r="N22" s="36"/>
      <c r="O22" s="36"/>
      <c r="P22" s="36" t="str">
        <f t="shared" si="0"/>
        <v/>
      </c>
      <c r="Q22" s="39"/>
    </row>
    <row r="23" spans="1:17" ht="28.35" customHeight="1" x14ac:dyDescent="0.2">
      <c r="A23" s="36">
        <v>18</v>
      </c>
      <c r="B23" s="36"/>
      <c r="C23" s="36"/>
      <c r="D23" s="36"/>
      <c r="E23" s="36"/>
      <c r="F23" s="37"/>
      <c r="G23" s="36" t="str">
        <f>IF(H23="","",LOOKUP(H23,Koef!$B$4:$B$93,Koef!$A$4:$A$93))</f>
        <v/>
      </c>
      <c r="H23" s="36" t="str">
        <f>IF(F23="","",DATEDIF(F23,Koef!$I$3,"y"))</f>
        <v/>
      </c>
      <c r="I23" s="36" t="str">
        <f>IF(H23="","",LOOKUP(H23,Koef!$B$4:$B$93,Koef!$E$4:$E$93))</f>
        <v/>
      </c>
      <c r="J23" s="36"/>
      <c r="K23" s="36"/>
      <c r="L23" s="36"/>
      <c r="M23" s="36"/>
      <c r="N23" s="36"/>
      <c r="O23" s="36"/>
      <c r="P23" s="36" t="str">
        <f t="shared" si="0"/>
        <v/>
      </c>
      <c r="Q23" s="39"/>
    </row>
    <row r="24" spans="1:17" ht="28.35" customHeight="1" x14ac:dyDescent="0.2">
      <c r="A24" s="36">
        <v>19</v>
      </c>
      <c r="B24" s="36"/>
      <c r="C24" s="36"/>
      <c r="D24" s="36"/>
      <c r="E24" s="36"/>
      <c r="F24" s="37"/>
      <c r="G24" s="36" t="str">
        <f>IF(H24="","",LOOKUP(H24,Koef!$B$4:$B$93,Koef!$A$4:$A$93))</f>
        <v/>
      </c>
      <c r="H24" s="36" t="str">
        <f>IF(F24="","",DATEDIF(F24,Koef!$I$3,"y"))</f>
        <v/>
      </c>
      <c r="I24" s="36" t="str">
        <f>IF(H24="","",LOOKUP(H24,Koef!$B$4:$B$93,Koef!$E$4:$E$93))</f>
        <v/>
      </c>
      <c r="J24" s="36"/>
      <c r="K24" s="36"/>
      <c r="L24" s="36"/>
      <c r="M24" s="36"/>
      <c r="N24" s="36"/>
      <c r="O24" s="36"/>
      <c r="P24" s="36" t="str">
        <f t="shared" si="0"/>
        <v/>
      </c>
      <c r="Q24" s="39"/>
    </row>
    <row r="25" spans="1:17" ht="28.35" customHeight="1" x14ac:dyDescent="0.2">
      <c r="A25" s="36">
        <v>20</v>
      </c>
      <c r="B25" s="36"/>
      <c r="C25" s="36"/>
      <c r="D25" s="36"/>
      <c r="E25" s="36"/>
      <c r="F25" s="37"/>
      <c r="G25" s="36" t="str">
        <f>IF(H25="","",LOOKUP(H25,Koef!$B$4:$B$93,Koef!$A$4:$A$93))</f>
        <v/>
      </c>
      <c r="H25" s="36" t="str">
        <f>IF(F25="","",DATEDIF(F25,Koef!$I$3,"y"))</f>
        <v/>
      </c>
      <c r="I25" s="36" t="str">
        <f>IF(H25="","",LOOKUP(H25,Koef!$B$4:$B$93,Koef!$E$4:$E$93))</f>
        <v/>
      </c>
      <c r="J25" s="36"/>
      <c r="K25" s="36"/>
      <c r="L25" s="36"/>
      <c r="M25" s="36"/>
      <c r="N25" s="36"/>
      <c r="O25" s="36"/>
      <c r="P25" s="36" t="str">
        <f t="shared" si="0"/>
        <v/>
      </c>
      <c r="Q25" s="39"/>
    </row>
    <row r="26" spans="1:17" ht="28.35" customHeight="1" x14ac:dyDescent="0.2">
      <c r="A26" s="36">
        <v>21</v>
      </c>
      <c r="B26" s="36"/>
      <c r="C26" s="36"/>
      <c r="D26" s="36"/>
      <c r="E26" s="36"/>
      <c r="F26" s="37"/>
      <c r="G26" s="36" t="str">
        <f>IF(H26="","",LOOKUP(H26,Koef!$B$4:$B$93,Koef!$A$4:$A$93))</f>
        <v/>
      </c>
      <c r="H26" s="36" t="str">
        <f>IF(F26="","",DATEDIF(F26,Koef!$I$3,"y"))</f>
        <v/>
      </c>
      <c r="I26" s="36" t="str">
        <f>IF(H26="","",LOOKUP(H26,Koef!$B$4:$B$93,Koef!$E$4:$E$93))</f>
        <v/>
      </c>
      <c r="J26" s="36"/>
      <c r="K26" s="36"/>
      <c r="L26" s="36"/>
      <c r="M26" s="36"/>
      <c r="N26" s="36"/>
      <c r="O26" s="36"/>
      <c r="P26" s="36" t="str">
        <f t="shared" si="0"/>
        <v/>
      </c>
      <c r="Q26" s="39"/>
    </row>
    <row r="27" spans="1:17" ht="10.35" customHeight="1" x14ac:dyDescent="0.2"/>
    <row r="28" spans="1:17" ht="17.100000000000001" customHeight="1" x14ac:dyDescent="0.2">
      <c r="A28" s="52" t="s">
        <v>79</v>
      </c>
      <c r="B28" s="52"/>
      <c r="C28" s="55"/>
      <c r="D28" s="55"/>
      <c r="E28" s="40"/>
      <c r="F28" s="52" t="s">
        <v>80</v>
      </c>
      <c r="G28" s="52"/>
      <c r="H28" s="55"/>
      <c r="I28" s="55"/>
      <c r="J28" s="55"/>
      <c r="K28" s="55"/>
    </row>
    <row r="29" spans="1:17" ht="9.1999999999999993" customHeight="1" x14ac:dyDescent="0.2"/>
  </sheetData>
  <mergeCells count="9">
    <mergeCell ref="A28:B28"/>
    <mergeCell ref="C28:D28"/>
    <mergeCell ref="F28:G28"/>
    <mergeCell ref="H28:K28"/>
    <mergeCell ref="O1:Q1"/>
    <mergeCell ref="A2:Q2"/>
    <mergeCell ref="A3:B3"/>
    <mergeCell ref="C3:D3"/>
    <mergeCell ref="P3:Q3"/>
  </mergeCells>
  <pageMargins left="0.45694444444444399" right="0.40625" top="0.61944444444444402" bottom="0.54930555555555505" header="0.35277777777777802" footer="0.28402777777777799"/>
  <pageSetup paperSize="9" firstPageNumber="0" orientation="landscape" horizontalDpi="300" verticalDpi="300"/>
  <headerFooter>
    <oddHeader>&amp;C&amp;"Times New Roman,Regular"&amp;12&amp;A</oddHeader>
    <oddFooter>&amp;C&amp;"Times New Roman,Regular"&amp;12Page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9"/>
  <sheetViews>
    <sheetView topLeftCell="F1" zoomScale="120" zoomScaleNormal="120" workbookViewId="0">
      <selection activeCell="O14" sqref="O14"/>
    </sheetView>
  </sheetViews>
  <sheetFormatPr defaultColWidth="11.7109375" defaultRowHeight="12.75" x14ac:dyDescent="0.2"/>
  <cols>
    <col min="1" max="1" width="6.5703125" style="14" customWidth="1"/>
    <col min="2" max="2" width="9.7109375" customWidth="1"/>
    <col min="3" max="3" width="18" customWidth="1"/>
    <col min="4" max="4" width="20.28515625" customWidth="1"/>
    <col min="5" max="5" width="15.140625" customWidth="1"/>
    <col min="6" max="6" width="11.140625" customWidth="1"/>
    <col min="7" max="7" width="9" customWidth="1"/>
    <col min="8" max="8" width="8.140625" customWidth="1"/>
    <col min="9" max="11" width="11.28515625" customWidth="1"/>
    <col min="12" max="12" width="11.85546875" customWidth="1"/>
    <col min="14" max="14" width="11.28515625" customWidth="1"/>
    <col min="15" max="15" width="10.5703125" customWidth="1"/>
    <col min="16" max="16" width="10.85546875" customWidth="1"/>
    <col min="17" max="17" width="9.85546875" customWidth="1"/>
  </cols>
  <sheetData>
    <row r="1" spans="1:19" x14ac:dyDescent="0.2">
      <c r="P1" s="56" t="s">
        <v>28</v>
      </c>
      <c r="Q1" s="56"/>
      <c r="R1" s="56"/>
      <c r="S1" s="56"/>
    </row>
    <row r="2" spans="1:19" ht="26.25" x14ac:dyDescent="0.4">
      <c r="A2" s="57" t="str">
        <f>Koef!I1</f>
        <v>Ērika Cīruļa kauss vesera un smaguma mešanā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 x14ac:dyDescent="0.2">
      <c r="A3" s="56" t="s">
        <v>29</v>
      </c>
      <c r="B3" s="56"/>
      <c r="C3" s="58" t="s">
        <v>82</v>
      </c>
      <c r="D3" s="58"/>
      <c r="P3" s="7" t="s">
        <v>31</v>
      </c>
      <c r="Q3" s="59">
        <f>Koef!I3</f>
        <v>44015</v>
      </c>
      <c r="R3" s="59"/>
      <c r="S3" s="59"/>
    </row>
    <row r="4" spans="1:19" ht="8.4499999999999993" customHeight="1" x14ac:dyDescent="0.2"/>
    <row r="5" spans="1:19" ht="33.6" customHeight="1" x14ac:dyDescent="0.2">
      <c r="A5" s="15" t="s">
        <v>32</v>
      </c>
      <c r="B5" s="15" t="s">
        <v>33</v>
      </c>
      <c r="C5" s="15" t="s">
        <v>34</v>
      </c>
      <c r="D5" s="15" t="s">
        <v>35</v>
      </c>
      <c r="E5" s="15" t="s">
        <v>36</v>
      </c>
      <c r="F5" s="15" t="s">
        <v>37</v>
      </c>
      <c r="G5" s="15" t="s">
        <v>3</v>
      </c>
      <c r="H5" s="15" t="s">
        <v>4</v>
      </c>
      <c r="I5" s="15" t="s">
        <v>83</v>
      </c>
      <c r="J5" s="15" t="s">
        <v>38</v>
      </c>
      <c r="K5" s="15" t="s">
        <v>39</v>
      </c>
      <c r="L5" s="15" t="s">
        <v>40</v>
      </c>
      <c r="M5" s="15" t="s">
        <v>41</v>
      </c>
      <c r="N5" s="15" t="s">
        <v>42</v>
      </c>
      <c r="O5" s="15" t="s">
        <v>43</v>
      </c>
      <c r="P5" s="15" t="s">
        <v>44</v>
      </c>
      <c r="Q5" s="15" t="s">
        <v>45</v>
      </c>
      <c r="R5" s="15" t="s">
        <v>84</v>
      </c>
      <c r="S5" s="15" t="s">
        <v>46</v>
      </c>
    </row>
    <row r="6" spans="1:19" ht="28.35" customHeight="1" x14ac:dyDescent="0.2">
      <c r="A6" s="16">
        <v>1</v>
      </c>
      <c r="B6" s="16"/>
      <c r="C6" s="16" t="s">
        <v>85</v>
      </c>
      <c r="D6" s="16" t="s">
        <v>86</v>
      </c>
      <c r="E6" s="16"/>
      <c r="F6" s="17">
        <v>34882</v>
      </c>
      <c r="G6" s="16" t="str">
        <f>IF(H6="","",LOOKUP(H6,Koef!$B$6:$B$110,Koef!$A$6:$A$110))</f>
        <v>Sievietes</v>
      </c>
      <c r="H6" s="16">
        <f>IF(F6="","",DATEDIF(F6,Koef!$I$3,"y"))</f>
        <v>25</v>
      </c>
      <c r="I6" s="44">
        <f>IF(H6="","",LOOKUP(H6,Koef!$B$4:$B$93,Koef!$D$4:$D$93))</f>
        <v>1</v>
      </c>
      <c r="J6" s="18">
        <f>IF(H6="","",LOOKUP(H6,Koef!$B$4:$B$93,Koef!$C$4:$C$93))</f>
        <v>4</v>
      </c>
      <c r="K6" s="16">
        <v>38.74</v>
      </c>
      <c r="L6" s="16">
        <v>43.04</v>
      </c>
      <c r="M6" s="16">
        <v>39.31</v>
      </c>
      <c r="N6" s="16">
        <v>0</v>
      </c>
      <c r="O6" s="16">
        <v>38.07</v>
      </c>
      <c r="P6" s="16">
        <v>0</v>
      </c>
      <c r="Q6" s="16">
        <f t="shared" ref="Q6:Q26" si="0">IF(SUM(K6:P6)=0,"",MAX(K6:P6))</f>
        <v>43.04</v>
      </c>
      <c r="R6" s="19">
        <f t="shared" ref="R6:R26" si="1">IF(Q6="","",(Q6*I6))</f>
        <v>43.04</v>
      </c>
      <c r="S6" s="45" t="s">
        <v>87</v>
      </c>
    </row>
    <row r="7" spans="1:19" ht="28.35" customHeight="1" x14ac:dyDescent="0.2">
      <c r="A7" s="16">
        <v>2</v>
      </c>
      <c r="B7" s="16"/>
      <c r="C7" s="16" t="s">
        <v>88</v>
      </c>
      <c r="D7" s="16" t="s">
        <v>89</v>
      </c>
      <c r="E7" s="16" t="s">
        <v>52</v>
      </c>
      <c r="F7" s="17">
        <v>36319</v>
      </c>
      <c r="G7" s="16" t="str">
        <f>IF(H7="","",LOOKUP(H7,Koef!$B$6:$B$110,Koef!$A$6:$A$110))</f>
        <v>Sievietes</v>
      </c>
      <c r="H7" s="16">
        <f>IF(F7="","",DATEDIF(F7,Koef!$I$3,"y"))</f>
        <v>21</v>
      </c>
      <c r="I7" s="44">
        <f>IF(H7="","",LOOKUP(H7,Koef!$B$4:$B$93,Koef!$D$4:$D$93))</f>
        <v>1</v>
      </c>
      <c r="J7" s="18">
        <f>IF(H7="","",LOOKUP(H7,Koef!$B$4:$B$93,Koef!$C$4:$C$93))</f>
        <v>4</v>
      </c>
      <c r="K7" s="16">
        <v>35.340000000000003</v>
      </c>
      <c r="L7" s="16">
        <v>38.479999999999997</v>
      </c>
      <c r="M7" s="16">
        <v>0</v>
      </c>
      <c r="N7" s="16">
        <v>38.909999999999997</v>
      </c>
      <c r="O7" s="16">
        <v>0</v>
      </c>
      <c r="P7" s="16">
        <v>38.31</v>
      </c>
      <c r="Q7" s="16">
        <f t="shared" si="0"/>
        <v>38.909999999999997</v>
      </c>
      <c r="R7" s="19">
        <f t="shared" si="1"/>
        <v>38.909999999999997</v>
      </c>
      <c r="S7" s="45" t="s">
        <v>90</v>
      </c>
    </row>
    <row r="8" spans="1:19" ht="28.35" customHeight="1" x14ac:dyDescent="0.2">
      <c r="A8" s="21">
        <v>3</v>
      </c>
      <c r="B8" s="21"/>
      <c r="C8" s="21" t="s">
        <v>91</v>
      </c>
      <c r="D8" s="21" t="s">
        <v>92</v>
      </c>
      <c r="E8" s="21"/>
      <c r="F8" s="22">
        <v>21927</v>
      </c>
      <c r="G8" s="21" t="str">
        <f>IF(H8="","",LOOKUP(H8,Koef!$B$6:$B$110,Koef!$A$6:$A$110))</f>
        <v>S60+</v>
      </c>
      <c r="H8" s="21">
        <f>IF(F8="","",DATEDIF(F8,Koef!$I$3,"y"))</f>
        <v>60</v>
      </c>
      <c r="I8" s="46">
        <f>IF(H8="","",LOOKUP(H8,Koef!$B$4:$B$93,Koef!$D$4:$D$93))</f>
        <v>1.5353000000000001</v>
      </c>
      <c r="J8" s="23">
        <f>IF(H8="","",LOOKUP(H8,Koef!$B$4:$B$93,Koef!$C$4:$C$93))</f>
        <v>3</v>
      </c>
      <c r="K8" s="21">
        <v>19.91</v>
      </c>
      <c r="L8" s="21">
        <v>20.69</v>
      </c>
      <c r="M8" s="21">
        <v>20.34</v>
      </c>
      <c r="N8" s="21">
        <v>20.84</v>
      </c>
      <c r="O8" s="21">
        <v>0</v>
      </c>
      <c r="P8" s="21">
        <v>21.28</v>
      </c>
      <c r="Q8" s="21">
        <f t="shared" si="0"/>
        <v>21.28</v>
      </c>
      <c r="R8" s="24">
        <f t="shared" si="1"/>
        <v>32.671184000000004</v>
      </c>
      <c r="S8" s="47" t="s">
        <v>93</v>
      </c>
    </row>
    <row r="9" spans="1:19" ht="28.35" customHeight="1" x14ac:dyDescent="0.2">
      <c r="A9" s="21">
        <v>4</v>
      </c>
      <c r="B9" s="21"/>
      <c r="C9" s="21" t="s">
        <v>94</v>
      </c>
      <c r="D9" s="21" t="s">
        <v>95</v>
      </c>
      <c r="E9" s="21" t="s">
        <v>96</v>
      </c>
      <c r="F9" s="22">
        <v>25488</v>
      </c>
      <c r="G9" s="21" t="str">
        <f>IF(H9="","",LOOKUP(H9,Koef!$B$6:$B$110,Koef!$A$6:$A$110))</f>
        <v>S50+</v>
      </c>
      <c r="H9" s="21">
        <f>IF(F9="","",DATEDIF(F9,Koef!$I$3,"y"))</f>
        <v>50</v>
      </c>
      <c r="I9" s="46">
        <f>IF(H9="","",LOOKUP(H9,Koef!$B$4:$B$93,Koef!$D$4:$D$93))</f>
        <v>1.2838000000000001</v>
      </c>
      <c r="J9" s="23">
        <f>IF(H9="","",LOOKUP(H9,Koef!$B$4:$B$93,Koef!$C$4:$C$93))</f>
        <v>3</v>
      </c>
      <c r="K9" s="21">
        <v>20.52</v>
      </c>
      <c r="L9" s="21">
        <v>22.17</v>
      </c>
      <c r="M9" s="21">
        <v>0</v>
      </c>
      <c r="N9" s="21">
        <v>20.68</v>
      </c>
      <c r="O9" s="21">
        <v>0</v>
      </c>
      <c r="P9" s="21">
        <v>21.6</v>
      </c>
      <c r="Q9" s="21">
        <f t="shared" si="0"/>
        <v>22.17</v>
      </c>
      <c r="R9" s="24">
        <f t="shared" si="1"/>
        <v>28.461846000000005</v>
      </c>
      <c r="S9" s="47" t="s">
        <v>97</v>
      </c>
    </row>
    <row r="10" spans="1:19" ht="28.35" customHeight="1" x14ac:dyDescent="0.2">
      <c r="A10" s="21">
        <v>5</v>
      </c>
      <c r="B10" s="21"/>
      <c r="C10" s="21" t="s">
        <v>85</v>
      </c>
      <c r="D10" s="21" t="s">
        <v>98</v>
      </c>
      <c r="E10" s="21"/>
      <c r="F10" s="22">
        <v>16577</v>
      </c>
      <c r="G10" s="21" t="str">
        <f>IF(H10="","",LOOKUP(H10,Koef!$B$6:$B$110,Koef!$A$6:$A$110))</f>
        <v>S75+</v>
      </c>
      <c r="H10" s="21">
        <f>IF(F10="","",DATEDIF(F10,Koef!$I$3,"y"))</f>
        <v>75</v>
      </c>
      <c r="I10" s="46">
        <f>IF(H10="","",LOOKUP(H10,Koef!$B$4:$B$93,Koef!$D$4:$D$93))</f>
        <v>1.9984</v>
      </c>
      <c r="J10" s="23">
        <f>IF(H10="","",LOOKUP(H10,Koef!$B$4:$B$93,Koef!$C$4:$C$93))</f>
        <v>2</v>
      </c>
      <c r="K10" s="21">
        <v>22.07</v>
      </c>
      <c r="L10" s="21">
        <v>23.52</v>
      </c>
      <c r="M10" s="21">
        <v>0</v>
      </c>
      <c r="N10" s="21">
        <v>0</v>
      </c>
      <c r="O10" s="21">
        <v>0</v>
      </c>
      <c r="P10" s="21">
        <v>0</v>
      </c>
      <c r="Q10" s="21">
        <f t="shared" si="0"/>
        <v>23.52</v>
      </c>
      <c r="R10" s="24">
        <f t="shared" si="1"/>
        <v>47.002367999999997</v>
      </c>
      <c r="S10" s="47" t="s">
        <v>99</v>
      </c>
    </row>
    <row r="11" spans="1:19" ht="28.35" customHeight="1" x14ac:dyDescent="0.2">
      <c r="A11" s="36">
        <v>6</v>
      </c>
      <c r="B11" s="36" t="s">
        <v>100</v>
      </c>
      <c r="C11" s="36" t="s">
        <v>73</v>
      </c>
      <c r="D11" s="36" t="s">
        <v>74</v>
      </c>
      <c r="E11" s="36" t="s">
        <v>75</v>
      </c>
      <c r="F11" s="37">
        <v>36928</v>
      </c>
      <c r="G11" s="36" t="s">
        <v>12</v>
      </c>
      <c r="H11" s="36">
        <f>IF(F11="","",DATEDIF(F11,Koef!$I$3,"y"))</f>
        <v>19</v>
      </c>
      <c r="I11" s="48">
        <v>1</v>
      </c>
      <c r="J11" s="38">
        <v>4</v>
      </c>
      <c r="K11" s="36">
        <v>45.21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f t="shared" si="0"/>
        <v>45.21</v>
      </c>
      <c r="R11" s="49">
        <f t="shared" si="1"/>
        <v>45.21</v>
      </c>
      <c r="S11" s="50"/>
    </row>
    <row r="12" spans="1:19" ht="28.35" customHeight="1" x14ac:dyDescent="0.2">
      <c r="A12" s="36">
        <v>7</v>
      </c>
      <c r="B12" s="36" t="s">
        <v>100</v>
      </c>
      <c r="C12" s="36" t="s">
        <v>50</v>
      </c>
      <c r="D12" s="36" t="s">
        <v>51</v>
      </c>
      <c r="E12" s="36" t="s">
        <v>52</v>
      </c>
      <c r="F12" s="37">
        <v>39382</v>
      </c>
      <c r="G12" s="36" t="s">
        <v>9</v>
      </c>
      <c r="H12" s="36">
        <f>IF(F12="","",DATEDIF(F12,Koef!$I$3,"y"))</f>
        <v>12</v>
      </c>
      <c r="I12" s="48">
        <v>1</v>
      </c>
      <c r="J12" s="38">
        <v>2</v>
      </c>
      <c r="K12" s="36">
        <v>0</v>
      </c>
      <c r="L12" s="36">
        <v>0</v>
      </c>
      <c r="M12" s="36">
        <v>28.58</v>
      </c>
      <c r="N12" s="36">
        <v>28.97</v>
      </c>
      <c r="O12" s="36">
        <v>0</v>
      </c>
      <c r="P12" s="36">
        <v>30.49</v>
      </c>
      <c r="Q12" s="36">
        <f t="shared" si="0"/>
        <v>30.49</v>
      </c>
      <c r="R12" s="49">
        <f t="shared" si="1"/>
        <v>30.49</v>
      </c>
      <c r="S12" s="50"/>
    </row>
    <row r="13" spans="1:19" ht="28.35" customHeight="1" x14ac:dyDescent="0.2">
      <c r="A13" s="36">
        <v>8</v>
      </c>
      <c r="B13" s="36" t="s">
        <v>100</v>
      </c>
      <c r="C13" s="36" t="s">
        <v>67</v>
      </c>
      <c r="D13" s="36" t="s">
        <v>68</v>
      </c>
      <c r="E13" s="36" t="s">
        <v>52</v>
      </c>
      <c r="F13" s="37">
        <v>37963</v>
      </c>
      <c r="G13" s="36" t="s">
        <v>11</v>
      </c>
      <c r="H13" s="36">
        <v>16</v>
      </c>
      <c r="I13" s="48">
        <v>1</v>
      </c>
      <c r="J13" s="38">
        <v>3</v>
      </c>
      <c r="K13" s="36">
        <v>47.28</v>
      </c>
      <c r="L13" s="36">
        <v>51.75</v>
      </c>
      <c r="M13" s="36">
        <v>50.19</v>
      </c>
      <c r="N13" s="36">
        <v>48.9</v>
      </c>
      <c r="O13" s="36">
        <v>49.87</v>
      </c>
      <c r="P13" s="36">
        <v>48.83</v>
      </c>
      <c r="Q13" s="36">
        <f t="shared" si="0"/>
        <v>51.75</v>
      </c>
      <c r="R13" s="49">
        <f t="shared" si="1"/>
        <v>51.75</v>
      </c>
      <c r="S13" s="50"/>
    </row>
    <row r="14" spans="1:19" ht="28.35" customHeight="1" x14ac:dyDescent="0.2">
      <c r="A14" s="36">
        <v>9</v>
      </c>
      <c r="B14" s="36"/>
      <c r="C14" s="36"/>
      <c r="D14" s="36"/>
      <c r="E14" s="36"/>
      <c r="F14" s="37"/>
      <c r="G14" s="36" t="str">
        <f>IF(H14="","",LOOKUP(H14,Koef!$B$6:$B$110,Koef!$A$6:$A$110))</f>
        <v/>
      </c>
      <c r="H14" s="36" t="str">
        <f>IF(F14="","",DATEDIF(F14,Koef!$I$3,"y"))</f>
        <v/>
      </c>
      <c r="I14" s="48" t="str">
        <f>IF(H14="","",LOOKUP(H14,Koef!$B$4:$B$93,Koef!$D$4:$D$93))</f>
        <v/>
      </c>
      <c r="J14" s="38" t="str">
        <f>IF(H14="","",LOOKUP(H14,Koef!$B$4:$B$93,Koef!$C$4:$C$93))</f>
        <v/>
      </c>
      <c r="K14" s="36"/>
      <c r="L14" s="36"/>
      <c r="M14" s="36"/>
      <c r="N14" s="36"/>
      <c r="O14" s="36"/>
      <c r="P14" s="36"/>
      <c r="Q14" s="36" t="str">
        <f t="shared" si="0"/>
        <v/>
      </c>
      <c r="R14" s="36" t="str">
        <f t="shared" si="1"/>
        <v/>
      </c>
      <c r="S14" s="39"/>
    </row>
    <row r="15" spans="1:19" ht="28.35" customHeight="1" x14ac:dyDescent="0.2">
      <c r="A15" s="36">
        <v>10</v>
      </c>
      <c r="B15" s="36"/>
      <c r="C15" s="36"/>
      <c r="D15" s="36"/>
      <c r="E15" s="36"/>
      <c r="F15" s="37"/>
      <c r="G15" s="36" t="str">
        <f>IF(H15="","",LOOKUP(H15,Koef!$B$6:$B$110,Koef!$A$6:$A$110))</f>
        <v/>
      </c>
      <c r="H15" s="36"/>
      <c r="I15" s="48" t="str">
        <f>IF(H15="","",LOOKUP(H15,Koef!$B$4:$B$93,Koef!$D$4:$D$93))</f>
        <v/>
      </c>
      <c r="J15" s="38" t="str">
        <f>IF(H15="","",LOOKUP(H15,Koef!$B$4:$B$93,Koef!$C$4:$C$93))</f>
        <v/>
      </c>
      <c r="K15" s="36"/>
      <c r="L15" s="36"/>
      <c r="M15" s="36"/>
      <c r="N15" s="36"/>
      <c r="O15" s="36"/>
      <c r="P15" s="36"/>
      <c r="Q15" s="36" t="str">
        <f t="shared" si="0"/>
        <v/>
      </c>
      <c r="R15" s="36" t="str">
        <f t="shared" si="1"/>
        <v/>
      </c>
      <c r="S15" s="39"/>
    </row>
    <row r="16" spans="1:19" ht="28.35" customHeight="1" x14ac:dyDescent="0.2">
      <c r="A16" s="36">
        <v>11</v>
      </c>
      <c r="B16" s="36"/>
      <c r="C16" s="36"/>
      <c r="D16" s="36"/>
      <c r="E16" s="36"/>
      <c r="F16" s="37"/>
      <c r="G16" s="36" t="str">
        <f>IF(H16="","",LOOKUP(H16,Koef!$B$6:$B$110,Koef!$A$6:$A$110))</f>
        <v/>
      </c>
      <c r="H16" s="36" t="str">
        <f>IF(F16="","",DATEDIF(F16,Koef!$I$3,"y"))</f>
        <v/>
      </c>
      <c r="I16" s="48" t="str">
        <f>IF(H16="","",LOOKUP(H16,Koef!$B$4:$B$93,Koef!$D$4:$D$93))</f>
        <v/>
      </c>
      <c r="J16" s="38" t="str">
        <f>IF(H16="","",LOOKUP(H16,Koef!$B$4:$B$93,Koef!$C$4:$C$93))</f>
        <v/>
      </c>
      <c r="K16" s="36"/>
      <c r="L16" s="36"/>
      <c r="M16" s="36"/>
      <c r="N16" s="36"/>
      <c r="O16" s="36"/>
      <c r="P16" s="36"/>
      <c r="Q16" s="36" t="str">
        <f t="shared" si="0"/>
        <v/>
      </c>
      <c r="R16" s="36" t="str">
        <f t="shared" si="1"/>
        <v/>
      </c>
      <c r="S16" s="39"/>
    </row>
    <row r="17" spans="1:19" ht="28.35" customHeight="1" x14ac:dyDescent="0.2">
      <c r="A17" s="36">
        <v>12</v>
      </c>
      <c r="B17" s="36"/>
      <c r="C17" s="36"/>
      <c r="D17" s="36"/>
      <c r="E17" s="36"/>
      <c r="F17" s="37"/>
      <c r="G17" s="36" t="str">
        <f>IF(H17="","",LOOKUP(H17,Koef!$B$6:$B$110,Koef!$A$6:$A$110))</f>
        <v/>
      </c>
      <c r="H17" s="36" t="str">
        <f>IF(F17="","",DATEDIF(F17,Koef!$I$3,"y"))</f>
        <v/>
      </c>
      <c r="I17" s="48" t="str">
        <f>IF(H17="","",LOOKUP(H17,Koef!$B$4:$B$93,Koef!$D$4:$D$93))</f>
        <v/>
      </c>
      <c r="J17" s="38" t="str">
        <f>IF(H17="","",LOOKUP(H17,Koef!$B$4:$B$93,Koef!$C$4:$C$93))</f>
        <v/>
      </c>
      <c r="K17" s="36"/>
      <c r="L17" s="36"/>
      <c r="M17" s="36"/>
      <c r="N17" s="36"/>
      <c r="O17" s="36"/>
      <c r="P17" s="36"/>
      <c r="Q17" s="36" t="str">
        <f t="shared" si="0"/>
        <v/>
      </c>
      <c r="R17" s="36" t="str">
        <f t="shared" si="1"/>
        <v/>
      </c>
      <c r="S17" s="39"/>
    </row>
    <row r="18" spans="1:19" ht="28.35" customHeight="1" x14ac:dyDescent="0.2">
      <c r="A18" s="36">
        <v>13</v>
      </c>
      <c r="B18" s="36"/>
      <c r="C18" s="36"/>
      <c r="D18" s="36"/>
      <c r="E18" s="36"/>
      <c r="F18" s="37"/>
      <c r="G18" s="36" t="str">
        <f>IF(H18="","",LOOKUP(H18,Koef!$B$6:$B$110,Koef!$A$6:$A$110))</f>
        <v/>
      </c>
      <c r="H18" s="36" t="str">
        <f>IF(F18="","",DATEDIF(F18,Koef!$I$3,"y"))</f>
        <v/>
      </c>
      <c r="I18" s="48" t="str">
        <f>IF(H18="","",LOOKUP(H18,Koef!$B$4:$B$93,Koef!$D$4:$D$93))</f>
        <v/>
      </c>
      <c r="J18" s="38" t="str">
        <f>IF(H18="","",LOOKUP(H18,Koef!$B$4:$B$93,Koef!$C$4:$C$93))</f>
        <v/>
      </c>
      <c r="K18" s="36"/>
      <c r="L18" s="36"/>
      <c r="M18" s="36"/>
      <c r="N18" s="36"/>
      <c r="O18" s="36"/>
      <c r="P18" s="36"/>
      <c r="Q18" s="36" t="str">
        <f t="shared" si="0"/>
        <v/>
      </c>
      <c r="R18" s="36" t="str">
        <f t="shared" si="1"/>
        <v/>
      </c>
      <c r="S18" s="39"/>
    </row>
    <row r="19" spans="1:19" ht="28.35" customHeight="1" x14ac:dyDescent="0.2">
      <c r="A19" s="36">
        <v>14</v>
      </c>
      <c r="B19" s="36"/>
      <c r="C19" s="36"/>
      <c r="D19" s="36"/>
      <c r="E19" s="36"/>
      <c r="F19" s="37"/>
      <c r="G19" s="36" t="str">
        <f>IF(H19="","",LOOKUP(H19,Koef!$B$6:$B$110,Koef!$A$6:$A$110))</f>
        <v/>
      </c>
      <c r="H19" s="36" t="str">
        <f>IF(F19="","",DATEDIF(F19,Koef!$I$3,"y"))</f>
        <v/>
      </c>
      <c r="I19" s="48" t="str">
        <f>IF(H19="","",LOOKUP(H19,Koef!$B$4:$B$93,Koef!$D$4:$D$93))</f>
        <v/>
      </c>
      <c r="J19" s="38" t="str">
        <f>IF(H19="","",LOOKUP(H19,Koef!$B$4:$B$93,Koef!$C$4:$C$93))</f>
        <v/>
      </c>
      <c r="K19" s="36"/>
      <c r="L19" s="36"/>
      <c r="M19" s="36"/>
      <c r="N19" s="36"/>
      <c r="O19" s="36"/>
      <c r="P19" s="36"/>
      <c r="Q19" s="36" t="str">
        <f t="shared" si="0"/>
        <v/>
      </c>
      <c r="R19" s="36" t="str">
        <f t="shared" si="1"/>
        <v/>
      </c>
      <c r="S19" s="39"/>
    </row>
    <row r="20" spans="1:19" ht="28.35" customHeight="1" x14ac:dyDescent="0.2">
      <c r="A20" s="36">
        <v>15</v>
      </c>
      <c r="B20" s="36"/>
      <c r="C20" s="36"/>
      <c r="D20" s="36"/>
      <c r="E20" s="36"/>
      <c r="F20" s="37"/>
      <c r="G20" s="36" t="str">
        <f>IF(H20="","",LOOKUP(H20,Koef!$B$6:$B$110,Koef!$A$6:$A$110))</f>
        <v/>
      </c>
      <c r="H20" s="36" t="str">
        <f>IF(F20="","",DATEDIF(F20,Koef!$I$3,"y"))</f>
        <v/>
      </c>
      <c r="I20" s="48" t="str">
        <f>IF(H20="","",LOOKUP(H20,Koef!$B$4:$B$93,Koef!$D$4:$D$93))</f>
        <v/>
      </c>
      <c r="J20" s="38" t="str">
        <f>IF(H20="","",LOOKUP(H20,Koef!$B$4:$B$93,Koef!$C$4:$C$93))</f>
        <v/>
      </c>
      <c r="K20" s="36"/>
      <c r="L20" s="36"/>
      <c r="M20" s="36"/>
      <c r="N20" s="36"/>
      <c r="O20" s="36"/>
      <c r="P20" s="36"/>
      <c r="Q20" s="36" t="str">
        <f t="shared" si="0"/>
        <v/>
      </c>
      <c r="R20" s="36" t="str">
        <f t="shared" si="1"/>
        <v/>
      </c>
      <c r="S20" s="39"/>
    </row>
    <row r="21" spans="1:19" ht="28.35" customHeight="1" x14ac:dyDescent="0.2">
      <c r="A21" s="36">
        <v>16</v>
      </c>
      <c r="B21" s="36"/>
      <c r="C21" s="36"/>
      <c r="D21" s="36"/>
      <c r="E21" s="36"/>
      <c r="F21" s="37"/>
      <c r="G21" s="36" t="str">
        <f>IF(H21="","",LOOKUP(H21,Koef!$B$6:$B$110,Koef!$A$6:$A$110))</f>
        <v/>
      </c>
      <c r="H21" s="36" t="str">
        <f>IF(F21="","",DATEDIF(F21,Koef!$I$3,"y"))</f>
        <v/>
      </c>
      <c r="I21" s="48" t="str">
        <f>IF(H21="","",LOOKUP(H21,Koef!$B$4:$B$93,Koef!$D$4:$D$93))</f>
        <v/>
      </c>
      <c r="J21" s="38" t="str">
        <f>IF(H21="","",LOOKUP(H21,Koef!$B$4:$B$93,Koef!$C$4:$C$93))</f>
        <v/>
      </c>
      <c r="K21" s="36"/>
      <c r="L21" s="36"/>
      <c r="M21" s="36"/>
      <c r="N21" s="36"/>
      <c r="O21" s="36"/>
      <c r="P21" s="36"/>
      <c r="Q21" s="36" t="str">
        <f t="shared" si="0"/>
        <v/>
      </c>
      <c r="R21" s="36" t="str">
        <f t="shared" si="1"/>
        <v/>
      </c>
      <c r="S21" s="39"/>
    </row>
    <row r="22" spans="1:19" ht="28.35" customHeight="1" x14ac:dyDescent="0.2">
      <c r="A22" s="36">
        <v>17</v>
      </c>
      <c r="B22" s="36"/>
      <c r="C22" s="36"/>
      <c r="D22" s="36"/>
      <c r="E22" s="36"/>
      <c r="F22" s="37"/>
      <c r="G22" s="36" t="str">
        <f>IF(H22="","",LOOKUP(H22,Koef!$B$6:$B$110,Koef!$A$6:$A$110))</f>
        <v/>
      </c>
      <c r="H22" s="36" t="str">
        <f>IF(F22="","",DATEDIF(F22,Koef!$I$3,"y"))</f>
        <v/>
      </c>
      <c r="I22" s="48" t="str">
        <f>IF(H22="","",LOOKUP(H22,Koef!$B$4:$B$93,Koef!$D$4:$D$93))</f>
        <v/>
      </c>
      <c r="J22" s="38" t="str">
        <f>IF(H22="","",LOOKUP(H22,Koef!$B$4:$B$93,Koef!$C$4:$C$93))</f>
        <v/>
      </c>
      <c r="K22" s="36"/>
      <c r="L22" s="36"/>
      <c r="M22" s="36"/>
      <c r="N22" s="36"/>
      <c r="O22" s="36"/>
      <c r="P22" s="36"/>
      <c r="Q22" s="36" t="str">
        <f t="shared" si="0"/>
        <v/>
      </c>
      <c r="R22" s="36" t="str">
        <f t="shared" si="1"/>
        <v/>
      </c>
      <c r="S22" s="39"/>
    </row>
    <row r="23" spans="1:19" ht="28.35" customHeight="1" x14ac:dyDescent="0.2">
      <c r="A23" s="36">
        <v>18</v>
      </c>
      <c r="B23" s="36"/>
      <c r="C23" s="36"/>
      <c r="D23" s="36"/>
      <c r="E23" s="36"/>
      <c r="F23" s="37"/>
      <c r="G23" s="36" t="str">
        <f>IF(H23="","",LOOKUP(H23,Koef!$B$6:$B$110,Koef!$A$6:$A$110))</f>
        <v/>
      </c>
      <c r="H23" s="36" t="str">
        <f>IF(F23="","",DATEDIF(F23,Koef!$I$3,"y"))</f>
        <v/>
      </c>
      <c r="I23" s="48" t="str">
        <f>IF(H23="","",LOOKUP(H23,Koef!$B$4:$B$93,Koef!$D$4:$D$93))</f>
        <v/>
      </c>
      <c r="J23" s="38" t="str">
        <f>IF(H23="","",LOOKUP(H23,Koef!$B$4:$B$93,Koef!$C$4:$C$93))</f>
        <v/>
      </c>
      <c r="K23" s="36"/>
      <c r="L23" s="36"/>
      <c r="M23" s="36"/>
      <c r="N23" s="36"/>
      <c r="O23" s="36"/>
      <c r="P23" s="36"/>
      <c r="Q23" s="36" t="str">
        <f t="shared" si="0"/>
        <v/>
      </c>
      <c r="R23" s="36" t="str">
        <f t="shared" si="1"/>
        <v/>
      </c>
      <c r="S23" s="39"/>
    </row>
    <row r="24" spans="1:19" ht="28.35" customHeight="1" x14ac:dyDescent="0.2">
      <c r="A24" s="36">
        <v>19</v>
      </c>
      <c r="B24" s="36"/>
      <c r="C24" s="36"/>
      <c r="D24" s="36"/>
      <c r="E24" s="36"/>
      <c r="F24" s="37"/>
      <c r="G24" s="36" t="str">
        <f>IF(H24="","",LOOKUP(H24,Koef!$B$6:$B$110,Koef!$A$6:$A$110))</f>
        <v/>
      </c>
      <c r="H24" s="36" t="str">
        <f>IF(F24="","",DATEDIF(F24,Koef!$I$3,"y"))</f>
        <v/>
      </c>
      <c r="I24" s="48" t="str">
        <f>IF(H24="","",LOOKUP(H24,Koef!$B$4:$B$93,Koef!$D$4:$D$93))</f>
        <v/>
      </c>
      <c r="J24" s="38" t="str">
        <f>IF(H24="","",LOOKUP(H24,Koef!$B$4:$B$93,Koef!$C$4:$C$93))</f>
        <v/>
      </c>
      <c r="K24" s="36"/>
      <c r="L24" s="36"/>
      <c r="M24" s="36"/>
      <c r="N24" s="36"/>
      <c r="O24" s="36"/>
      <c r="P24" s="36"/>
      <c r="Q24" s="36" t="str">
        <f t="shared" si="0"/>
        <v/>
      </c>
      <c r="R24" s="36" t="str">
        <f t="shared" si="1"/>
        <v/>
      </c>
      <c r="S24" s="39"/>
    </row>
    <row r="25" spans="1:19" ht="28.35" customHeight="1" x14ac:dyDescent="0.2">
      <c r="A25" s="36">
        <v>20</v>
      </c>
      <c r="B25" s="36"/>
      <c r="C25" s="36"/>
      <c r="D25" s="36"/>
      <c r="E25" s="36"/>
      <c r="F25" s="37"/>
      <c r="G25" s="36" t="str">
        <f>IF(H25="","",LOOKUP(H25,Koef!$B$6:$B$110,Koef!$A$6:$A$110))</f>
        <v/>
      </c>
      <c r="H25" s="36" t="str">
        <f>IF(F25="","",DATEDIF(F25,Koef!$I$3,"y"))</f>
        <v/>
      </c>
      <c r="I25" s="48" t="str">
        <f>IF(H25="","",LOOKUP(H25,Koef!$B$4:$B$93,Koef!$D$4:$D$93))</f>
        <v/>
      </c>
      <c r="J25" s="38" t="str">
        <f>IF(H25="","",LOOKUP(H25,Koef!$B$4:$B$93,Koef!$C$4:$C$93))</f>
        <v/>
      </c>
      <c r="K25" s="36"/>
      <c r="L25" s="36"/>
      <c r="M25" s="36"/>
      <c r="N25" s="36"/>
      <c r="O25" s="36"/>
      <c r="P25" s="36"/>
      <c r="Q25" s="36" t="str">
        <f t="shared" si="0"/>
        <v/>
      </c>
      <c r="R25" s="36" t="str">
        <f t="shared" si="1"/>
        <v/>
      </c>
      <c r="S25" s="39"/>
    </row>
    <row r="26" spans="1:19" ht="28.35" customHeight="1" x14ac:dyDescent="0.2">
      <c r="A26" s="36">
        <v>21</v>
      </c>
      <c r="B26" s="36"/>
      <c r="C26" s="36"/>
      <c r="D26" s="36"/>
      <c r="E26" s="36"/>
      <c r="F26" s="37"/>
      <c r="G26" s="36" t="str">
        <f>IF(H26="","",LOOKUP(H26,Koef!$B$6:$B$110,Koef!$A$6:$A$110))</f>
        <v/>
      </c>
      <c r="H26" s="36" t="str">
        <f>IF(F26="","",DATEDIF(F26,Koef!$I$3,"y"))</f>
        <v/>
      </c>
      <c r="I26" s="48" t="str">
        <f>IF(H26="","",LOOKUP(H26,Koef!$B$4:$B$93,Koef!$D$4:$D$93))</f>
        <v/>
      </c>
      <c r="J26" s="38" t="str">
        <f>IF(H26="","",LOOKUP(H26,Koef!$B$4:$B$93,Koef!$C$4:$C$93))</f>
        <v/>
      </c>
      <c r="K26" s="36"/>
      <c r="L26" s="36"/>
      <c r="M26" s="36"/>
      <c r="N26" s="36"/>
      <c r="O26" s="36"/>
      <c r="P26" s="36"/>
      <c r="Q26" s="36" t="str">
        <f t="shared" si="0"/>
        <v/>
      </c>
      <c r="R26" s="36" t="str">
        <f t="shared" si="1"/>
        <v/>
      </c>
      <c r="S26" s="39"/>
    </row>
    <row r="27" spans="1:19" ht="10.35" customHeight="1" x14ac:dyDescent="0.2"/>
    <row r="28" spans="1:19" ht="17.100000000000001" customHeight="1" x14ac:dyDescent="0.2">
      <c r="A28" s="52" t="s">
        <v>79</v>
      </c>
      <c r="B28" s="52"/>
      <c r="C28" s="55"/>
      <c r="D28" s="55"/>
      <c r="E28" s="40"/>
      <c r="F28" s="52" t="s">
        <v>80</v>
      </c>
      <c r="G28" s="52"/>
      <c r="H28" s="55"/>
      <c r="I28" s="55"/>
      <c r="J28" s="55"/>
      <c r="K28" s="55"/>
      <c r="L28" s="55"/>
    </row>
    <row r="29" spans="1:19" ht="9.1999999999999993" customHeight="1" x14ac:dyDescent="0.2"/>
  </sheetData>
  <mergeCells count="9">
    <mergeCell ref="A28:B28"/>
    <mergeCell ref="C28:D28"/>
    <mergeCell ref="F28:G28"/>
    <mergeCell ref="H28:L28"/>
    <mergeCell ref="P1:S1"/>
    <mergeCell ref="A2:S2"/>
    <mergeCell ref="A3:B3"/>
    <mergeCell ref="C3:D3"/>
    <mergeCell ref="Q3:S3"/>
  </mergeCells>
  <pageMargins left="0.45694444444444399" right="0.40625" top="0.61944444444444402" bottom="0.54930555555555505" header="0.35277777777777802" footer="0.28402777777777799"/>
  <pageSetup paperSize="9" firstPageNumber="0" orientation="landscape" horizontalDpi="300" verticalDpi="300"/>
  <headerFooter>
    <oddHeader>&amp;C&amp;"Times New Roman,Regular"&amp;12&amp;A</oddHeader>
    <oddFooter>&amp;C&amp;"Times New Roman,Regular"&amp;12Page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29"/>
  <sheetViews>
    <sheetView zoomScale="120" zoomScaleNormal="120" workbookViewId="0">
      <selection activeCell="S15" sqref="S15"/>
    </sheetView>
  </sheetViews>
  <sheetFormatPr defaultColWidth="11.7109375" defaultRowHeight="12.75" x14ac:dyDescent="0.2"/>
  <cols>
    <col min="1" max="1" width="6.5703125" style="14" customWidth="1"/>
    <col min="2" max="2" width="9.7109375" customWidth="1"/>
    <col min="3" max="3" width="18" customWidth="1"/>
    <col min="4" max="4" width="20.28515625" customWidth="1"/>
    <col min="5" max="5" width="15.140625" customWidth="1"/>
    <col min="6" max="6" width="11.140625" customWidth="1"/>
    <col min="7" max="7" width="9" customWidth="1"/>
    <col min="8" max="8" width="8.140625" customWidth="1"/>
    <col min="9" max="11" width="11.28515625" customWidth="1"/>
    <col min="12" max="12" width="11.85546875" customWidth="1"/>
    <col min="14" max="14" width="11.28515625" customWidth="1"/>
    <col min="15" max="15" width="10.5703125" customWidth="1"/>
    <col min="16" max="16" width="10.85546875" customWidth="1"/>
    <col min="17" max="17" width="9.85546875" customWidth="1"/>
  </cols>
  <sheetData>
    <row r="1" spans="1:19" x14ac:dyDescent="0.2">
      <c r="P1" s="56" t="s">
        <v>28</v>
      </c>
      <c r="Q1" s="56"/>
      <c r="R1" s="56"/>
      <c r="S1" s="56"/>
    </row>
    <row r="2" spans="1:19" ht="26.25" x14ac:dyDescent="0.4">
      <c r="A2" s="57" t="str">
        <f>Koef!I1</f>
        <v>Ērika Cīruļa kauss vesera un smaguma mešanā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 x14ac:dyDescent="0.2">
      <c r="A3" s="56" t="s">
        <v>29</v>
      </c>
      <c r="B3" s="56"/>
      <c r="C3" s="58" t="s">
        <v>101</v>
      </c>
      <c r="D3" s="58"/>
      <c r="P3" s="7" t="s">
        <v>31</v>
      </c>
      <c r="Q3" s="59">
        <f>Koef!I3</f>
        <v>44015</v>
      </c>
      <c r="R3" s="59"/>
      <c r="S3" s="59"/>
    </row>
    <row r="4" spans="1:19" ht="8.4499999999999993" customHeight="1" x14ac:dyDescent="0.2"/>
    <row r="5" spans="1:19" ht="33.6" customHeight="1" x14ac:dyDescent="0.2">
      <c r="A5" s="15" t="s">
        <v>32</v>
      </c>
      <c r="B5" s="15" t="s">
        <v>33</v>
      </c>
      <c r="C5" s="15" t="s">
        <v>34</v>
      </c>
      <c r="D5" s="15" t="s">
        <v>35</v>
      </c>
      <c r="E5" s="15" t="s">
        <v>36</v>
      </c>
      <c r="F5" s="15" t="s">
        <v>37</v>
      </c>
      <c r="G5" s="15" t="s">
        <v>3</v>
      </c>
      <c r="H5" s="15" t="s">
        <v>4</v>
      </c>
      <c r="I5" s="15" t="s">
        <v>83</v>
      </c>
      <c r="J5" s="15" t="s">
        <v>38</v>
      </c>
      <c r="K5" s="15" t="s">
        <v>39</v>
      </c>
      <c r="L5" s="15" t="s">
        <v>40</v>
      </c>
      <c r="M5" s="15" t="s">
        <v>41</v>
      </c>
      <c r="N5" s="15" t="s">
        <v>42</v>
      </c>
      <c r="O5" s="15" t="s">
        <v>43</v>
      </c>
      <c r="P5" s="15" t="s">
        <v>44</v>
      </c>
      <c r="Q5" s="15" t="s">
        <v>45</v>
      </c>
      <c r="R5" s="15" t="s">
        <v>84</v>
      </c>
      <c r="S5" s="15" t="s">
        <v>46</v>
      </c>
    </row>
    <row r="6" spans="1:19" ht="28.35" customHeight="1" x14ac:dyDescent="0.2">
      <c r="A6" s="16">
        <v>1</v>
      </c>
      <c r="B6" s="16"/>
      <c r="C6" s="16" t="s">
        <v>85</v>
      </c>
      <c r="D6" s="16" t="s">
        <v>86</v>
      </c>
      <c r="E6" s="16"/>
      <c r="F6" s="17">
        <v>34882</v>
      </c>
      <c r="G6" s="16" t="str">
        <f>IF(H6="","",LOOKUP(H6,Koef!$B$6:$B$110,Koef!$A$6:$A$110))</f>
        <v>Sievietes</v>
      </c>
      <c r="H6" s="16">
        <f>IF(F6="","",DATEDIF(F6,Koef!$I$3,"y"))</f>
        <v>25</v>
      </c>
      <c r="I6" s="44">
        <f>IF(H6="","",LOOKUP(H6,Koef!$B$4:$B$93,Koef!$F$4:$F$93))</f>
        <v>1</v>
      </c>
      <c r="J6" s="18">
        <f>IF(H6="","",LOOKUP(H6,Koef!$B$4:$B$93,Koef!$E$4:$E$93))</f>
        <v>9.07</v>
      </c>
      <c r="K6" s="16">
        <v>13.62</v>
      </c>
      <c r="L6" s="16">
        <v>11.14</v>
      </c>
      <c r="M6" s="16">
        <v>0</v>
      </c>
      <c r="N6" s="16">
        <v>0</v>
      </c>
      <c r="O6" s="16">
        <v>0</v>
      </c>
      <c r="P6" s="16">
        <v>11.61</v>
      </c>
      <c r="Q6" s="16">
        <f t="shared" ref="Q6:Q26" si="0">IF(SUM(K6:P6)=0,"",MAX(K6:P6))</f>
        <v>13.62</v>
      </c>
      <c r="R6" s="19">
        <f t="shared" ref="R6:R26" si="1">IF(Q6="","",(Q6*I6))</f>
        <v>13.62</v>
      </c>
      <c r="S6" s="45" t="s">
        <v>87</v>
      </c>
    </row>
    <row r="7" spans="1:19" ht="28.35" customHeight="1" x14ac:dyDescent="0.2">
      <c r="A7" s="16">
        <v>2</v>
      </c>
      <c r="B7" s="16"/>
      <c r="C7" s="16" t="s">
        <v>88</v>
      </c>
      <c r="D7" s="16" t="s">
        <v>89</v>
      </c>
      <c r="E7" s="16" t="s">
        <v>52</v>
      </c>
      <c r="F7" s="17">
        <v>36319</v>
      </c>
      <c r="G7" s="16" t="str">
        <f>IF(H7="","",LOOKUP(H7,Koef!$B$6:$B$110,Koef!$A$6:$A$110))</f>
        <v>Sievietes</v>
      </c>
      <c r="H7" s="16">
        <f>IF(F7="","",DATEDIF(F7,Koef!$I$3,"y"))</f>
        <v>21</v>
      </c>
      <c r="I7" s="44">
        <f>IF(H7="","",LOOKUP(H7,Koef!$B$4:$B$93,Koef!$F$4:$F$93))</f>
        <v>1</v>
      </c>
      <c r="J7" s="18">
        <f>IF(H7="","",LOOKUP(H7,Koef!$B$4:$B$93,Koef!$E$4:$E$93))</f>
        <v>9.07</v>
      </c>
      <c r="K7" s="16">
        <v>0</v>
      </c>
      <c r="L7" s="16">
        <v>11.7</v>
      </c>
      <c r="M7" s="16">
        <v>0</v>
      </c>
      <c r="N7" s="16">
        <v>0</v>
      </c>
      <c r="O7" s="16">
        <v>0</v>
      </c>
      <c r="P7" s="16">
        <v>11.76</v>
      </c>
      <c r="Q7" s="16">
        <f t="shared" si="0"/>
        <v>11.76</v>
      </c>
      <c r="R7" s="19">
        <f t="shared" si="1"/>
        <v>11.76</v>
      </c>
      <c r="S7" s="45" t="s">
        <v>90</v>
      </c>
    </row>
    <row r="8" spans="1:19" ht="28.35" customHeight="1" x14ac:dyDescent="0.2">
      <c r="A8" s="21">
        <v>3</v>
      </c>
      <c r="B8" s="21"/>
      <c r="C8" s="21" t="s">
        <v>91</v>
      </c>
      <c r="D8" s="21" t="s">
        <v>92</v>
      </c>
      <c r="E8" s="21"/>
      <c r="F8" s="22">
        <v>21927</v>
      </c>
      <c r="G8" s="21" t="str">
        <f>IF(H8="","",LOOKUP(H8,Koef!$B$6:$B$110,Koef!$A$6:$A$110))</f>
        <v>S60+</v>
      </c>
      <c r="H8" s="21">
        <f>IF(F8="","",DATEDIF(F8,Koef!$I$3,"y"))</f>
        <v>60</v>
      </c>
      <c r="I8" s="46">
        <f>IF(H8="","",LOOKUP(H8,Koef!$B$4:$B$93,Koef!$F$4:$F$93))</f>
        <v>1.2108000000000001</v>
      </c>
      <c r="J8" s="23">
        <f>IF(H8="","",LOOKUP(H8,Koef!$B$4:$B$93,Koef!$E$4:$E$93))</f>
        <v>7.26</v>
      </c>
      <c r="K8" s="21">
        <v>9.98</v>
      </c>
      <c r="L8" s="21">
        <v>9.9700000000000006</v>
      </c>
      <c r="M8" s="21">
        <v>0</v>
      </c>
      <c r="N8" s="21">
        <v>8.23</v>
      </c>
      <c r="O8" s="21">
        <v>10.62</v>
      </c>
      <c r="P8" s="21">
        <v>10.96</v>
      </c>
      <c r="Q8" s="21">
        <f t="shared" si="0"/>
        <v>10.96</v>
      </c>
      <c r="R8" s="24">
        <f t="shared" si="1"/>
        <v>13.270368000000001</v>
      </c>
      <c r="S8" s="47" t="s">
        <v>99</v>
      </c>
    </row>
    <row r="9" spans="1:19" ht="28.35" customHeight="1" x14ac:dyDescent="0.2">
      <c r="A9" s="21">
        <v>4</v>
      </c>
      <c r="B9" s="21"/>
      <c r="C9" s="21" t="s">
        <v>94</v>
      </c>
      <c r="D9" s="21" t="s">
        <v>95</v>
      </c>
      <c r="E9" s="21" t="s">
        <v>96</v>
      </c>
      <c r="F9" s="22">
        <v>25488</v>
      </c>
      <c r="G9" s="21" t="str">
        <f>IF(H9="","",LOOKUP(H9,Koef!$B$6:$B$110,Koef!$A$6:$A$110))</f>
        <v>S50+</v>
      </c>
      <c r="H9" s="21">
        <f>IF(F9="","",DATEDIF(F9,Koef!$I$3,"y"))</f>
        <v>50</v>
      </c>
      <c r="I9" s="46">
        <f>IF(H9="","",LOOKUP(H9,Koef!$B$4:$B$93,Koef!$F$4:$F$93))</f>
        <v>1.1821999999999999</v>
      </c>
      <c r="J9" s="23">
        <f>IF(H9="","",LOOKUP(H9,Koef!$B$4:$B$93,Koef!$E$4:$E$93))</f>
        <v>7.26</v>
      </c>
      <c r="K9" s="21">
        <v>7.68</v>
      </c>
      <c r="L9" s="21">
        <v>7.37</v>
      </c>
      <c r="M9" s="21">
        <v>6.85</v>
      </c>
      <c r="N9" s="21">
        <v>6.88</v>
      </c>
      <c r="O9" s="21">
        <v>7.4</v>
      </c>
      <c r="P9" s="21">
        <v>6.68</v>
      </c>
      <c r="Q9" s="21">
        <f t="shared" si="0"/>
        <v>7.68</v>
      </c>
      <c r="R9" s="24">
        <f t="shared" si="1"/>
        <v>9.0792959999999994</v>
      </c>
      <c r="S9" s="47" t="s">
        <v>97</v>
      </c>
    </row>
    <row r="10" spans="1:19" ht="28.35" customHeight="1" x14ac:dyDescent="0.2">
      <c r="A10" s="21">
        <v>5</v>
      </c>
      <c r="B10" s="21"/>
      <c r="C10" s="21" t="s">
        <v>85</v>
      </c>
      <c r="D10" s="21" t="s">
        <v>98</v>
      </c>
      <c r="E10" s="21"/>
      <c r="F10" s="22">
        <v>16577</v>
      </c>
      <c r="G10" s="21" t="str">
        <f>IF(H10="","",LOOKUP(H10,Koef!$B$6:$B$110,Koef!$A$6:$A$110))</f>
        <v>S75+</v>
      </c>
      <c r="H10" s="21">
        <f>IF(F10="","",DATEDIF(F10,Koef!$I$3,"y"))</f>
        <v>75</v>
      </c>
      <c r="I10" s="46">
        <f>IF(H10="","",LOOKUP(H10,Koef!$B$4:$B$93,Koef!$F$4:$F$93))</f>
        <v>1.5145999999999999</v>
      </c>
      <c r="J10" s="23">
        <f>IF(H10="","",LOOKUP(H10,Koef!$B$4:$B$93,Koef!$E$4:$E$93))</f>
        <v>4</v>
      </c>
      <c r="K10" s="21">
        <v>0</v>
      </c>
      <c r="L10" s="21">
        <v>5.93</v>
      </c>
      <c r="M10" s="21">
        <v>7.56</v>
      </c>
      <c r="N10" s="21">
        <v>7.42</v>
      </c>
      <c r="O10" s="21">
        <v>0</v>
      </c>
      <c r="P10" s="21">
        <v>6.12</v>
      </c>
      <c r="Q10" s="21">
        <f t="shared" si="0"/>
        <v>7.56</v>
      </c>
      <c r="R10" s="24">
        <f t="shared" si="1"/>
        <v>11.450375999999999</v>
      </c>
      <c r="S10" s="47" t="s">
        <v>93</v>
      </c>
    </row>
    <row r="11" spans="1:19" ht="28.35" customHeight="1" x14ac:dyDescent="0.2">
      <c r="A11" s="36">
        <v>6</v>
      </c>
      <c r="B11" s="36" t="s">
        <v>100</v>
      </c>
      <c r="C11" s="36" t="s">
        <v>73</v>
      </c>
      <c r="D11" s="36" t="s">
        <v>74</v>
      </c>
      <c r="E11" s="36" t="s">
        <v>75</v>
      </c>
      <c r="F11" s="37">
        <v>36928</v>
      </c>
      <c r="G11" s="36" t="str">
        <f>IF(H11="","",LOOKUP(H11,Koef!$B$6:$B$110,Koef!$A$6:$A$110))</f>
        <v>U20</v>
      </c>
      <c r="H11" s="36">
        <f>IF(F11="","",DATEDIF(F11,Koef!$I$3,"y"))</f>
        <v>19</v>
      </c>
      <c r="I11" s="48">
        <f>IF(H11="","",LOOKUP(H11,Koef!$B$4:$B$93,Koef!$F$4:$F$93))</f>
        <v>1</v>
      </c>
      <c r="J11" s="38">
        <f>IF(H11="","",LOOKUP(H11,Koef!$B$4:$B$93,Koef!$E$4:$E$93))</f>
        <v>9.07</v>
      </c>
      <c r="K11" s="36">
        <v>12.82</v>
      </c>
      <c r="L11" s="36">
        <v>0</v>
      </c>
      <c r="M11" s="36">
        <v>11.34</v>
      </c>
      <c r="N11" s="36">
        <v>12.65</v>
      </c>
      <c r="O11" s="36">
        <v>0</v>
      </c>
      <c r="P11" s="36">
        <v>12.11</v>
      </c>
      <c r="Q11" s="36">
        <f t="shared" si="0"/>
        <v>12.82</v>
      </c>
      <c r="R11" s="49">
        <f t="shared" si="1"/>
        <v>12.82</v>
      </c>
      <c r="S11" s="50"/>
    </row>
    <row r="12" spans="1:19" ht="28.35" customHeight="1" x14ac:dyDescent="0.2">
      <c r="A12" s="36">
        <v>7</v>
      </c>
      <c r="B12" s="36" t="s">
        <v>100</v>
      </c>
      <c r="C12" s="36" t="s">
        <v>50</v>
      </c>
      <c r="D12" s="36" t="s">
        <v>51</v>
      </c>
      <c r="E12" s="36" t="s">
        <v>52</v>
      </c>
      <c r="F12" s="37">
        <v>39382</v>
      </c>
      <c r="G12" s="36" t="s">
        <v>9</v>
      </c>
      <c r="H12" s="36">
        <f>IF(F12="","",DATEDIF(F12,Koef!$I$3,"y"))</f>
        <v>12</v>
      </c>
      <c r="I12" s="48">
        <f>IF(H12="","",LOOKUP(H12,Koef!$B$4:$B$93,Koef!$F$4:$F$93))</f>
        <v>1</v>
      </c>
      <c r="J12" s="38">
        <f>IF(H12="","",LOOKUP(H12,Koef!$B$4:$B$93,Koef!$E$4:$E$93))</f>
        <v>4</v>
      </c>
      <c r="K12" s="36">
        <v>8.52</v>
      </c>
      <c r="L12" s="36">
        <v>9.85</v>
      </c>
      <c r="M12" s="36">
        <v>10.52</v>
      </c>
      <c r="N12" s="36">
        <v>9.32</v>
      </c>
      <c r="O12" s="36">
        <v>10.36</v>
      </c>
      <c r="P12" s="36">
        <v>11.08</v>
      </c>
      <c r="Q12" s="36">
        <f t="shared" si="0"/>
        <v>11.08</v>
      </c>
      <c r="R12" s="49">
        <f t="shared" si="1"/>
        <v>11.08</v>
      </c>
      <c r="S12" s="50"/>
    </row>
    <row r="13" spans="1:19" ht="28.35" customHeight="1" x14ac:dyDescent="0.2">
      <c r="A13" s="36">
        <v>8</v>
      </c>
      <c r="B13" s="36" t="s">
        <v>100</v>
      </c>
      <c r="C13" s="36" t="s">
        <v>67</v>
      </c>
      <c r="D13" s="36" t="s">
        <v>68</v>
      </c>
      <c r="E13" s="36" t="s">
        <v>52</v>
      </c>
      <c r="F13" s="37">
        <v>37963</v>
      </c>
      <c r="G13" s="36" t="str">
        <f>IF(H13="","",LOOKUP(H13,Koef!$B$6:$B$110,Koef!$A$6:$A$110))</f>
        <v>U18</v>
      </c>
      <c r="H13" s="36">
        <f>IF(F13="","",DATEDIF(F13,Koef!$I$3,"y"))</f>
        <v>16</v>
      </c>
      <c r="I13" s="48">
        <f>IF(H13="","",LOOKUP(H13,Koef!$B$4:$B$93,Koef!$F$4:$F$93))</f>
        <v>1</v>
      </c>
      <c r="J13" s="38">
        <f>IF(H13="","",LOOKUP(H13,Koef!$B$4:$B$93,Koef!$E$4:$E$93))</f>
        <v>5.45</v>
      </c>
      <c r="K13" s="36">
        <v>0</v>
      </c>
      <c r="L13" s="36">
        <v>0</v>
      </c>
      <c r="M13" s="36">
        <v>12.47</v>
      </c>
      <c r="N13" s="36">
        <v>0</v>
      </c>
      <c r="O13" s="36">
        <v>13.85</v>
      </c>
      <c r="P13" s="36">
        <v>0</v>
      </c>
      <c r="Q13" s="36">
        <f t="shared" si="0"/>
        <v>13.85</v>
      </c>
      <c r="R13" s="49">
        <f t="shared" si="1"/>
        <v>13.85</v>
      </c>
      <c r="S13" s="50"/>
    </row>
    <row r="14" spans="1:19" ht="28.35" customHeight="1" x14ac:dyDescent="0.2">
      <c r="A14" s="36">
        <v>9</v>
      </c>
      <c r="B14" s="36"/>
      <c r="C14" s="36"/>
      <c r="D14" s="36"/>
      <c r="E14" s="36"/>
      <c r="F14" s="37"/>
      <c r="G14" s="36" t="str">
        <f>IF(H14="","",LOOKUP(H14,Koef!$B$6:$B$110,Koef!$A$6:$A$110))</f>
        <v/>
      </c>
      <c r="H14" s="36" t="str">
        <f>IF(F14="","",DATEDIF(F14,Koef!$I$3,"y"))</f>
        <v/>
      </c>
      <c r="I14" s="48" t="str">
        <f>IF(H14="","",LOOKUP(H14,Koef!$B$4:$B$93,Koef!$F$4:$F$93))</f>
        <v/>
      </c>
      <c r="J14" s="38" t="str">
        <f>IF(H14="","",LOOKUP(H14,Koef!$B$4:$B$93,Koef!$E$4:$E$93))</f>
        <v/>
      </c>
      <c r="K14" s="36"/>
      <c r="L14" s="36"/>
      <c r="M14" s="36"/>
      <c r="N14" s="36"/>
      <c r="O14" s="36"/>
      <c r="P14" s="36"/>
      <c r="Q14" s="36" t="str">
        <f t="shared" si="0"/>
        <v/>
      </c>
      <c r="R14" s="36" t="str">
        <f t="shared" si="1"/>
        <v/>
      </c>
      <c r="S14" s="39"/>
    </row>
    <row r="15" spans="1:19" ht="28.35" customHeight="1" x14ac:dyDescent="0.2">
      <c r="A15" s="36">
        <v>10</v>
      </c>
      <c r="B15" s="36"/>
      <c r="C15" s="36"/>
      <c r="D15" s="36"/>
      <c r="E15" s="36"/>
      <c r="F15" s="37"/>
      <c r="G15" s="36" t="str">
        <f>IF(H15="","",LOOKUP(H15,Koef!$B$6:$B$110,Koef!$A$6:$A$110))</f>
        <v/>
      </c>
      <c r="H15" s="36"/>
      <c r="I15" s="48" t="str">
        <f>IF(H15="","",LOOKUP(H15,Koef!$B$4:$B$93,Koef!$F$4:$F$93))</f>
        <v/>
      </c>
      <c r="J15" s="38" t="str">
        <f>IF(H15="","",LOOKUP(H15,Koef!$B$4:$B$93,Koef!$E$4:$E$93))</f>
        <v/>
      </c>
      <c r="K15" s="36"/>
      <c r="L15" s="36"/>
      <c r="M15" s="36"/>
      <c r="N15" s="36"/>
      <c r="O15" s="36"/>
      <c r="P15" s="36"/>
      <c r="Q15" s="36" t="str">
        <f t="shared" si="0"/>
        <v/>
      </c>
      <c r="R15" s="36" t="str">
        <f t="shared" si="1"/>
        <v/>
      </c>
      <c r="S15" s="39"/>
    </row>
    <row r="16" spans="1:19" ht="28.35" customHeight="1" x14ac:dyDescent="0.2">
      <c r="A16" s="36">
        <v>11</v>
      </c>
      <c r="B16" s="36"/>
      <c r="C16" s="36"/>
      <c r="D16" s="36"/>
      <c r="E16" s="36"/>
      <c r="F16" s="37"/>
      <c r="G16" s="36" t="str">
        <f>IF(H16="","",LOOKUP(H16,Koef!$B$6:$B$110,Koef!$A$6:$A$110))</f>
        <v/>
      </c>
      <c r="H16" s="36" t="str">
        <f>IF(F16="","",DATEDIF(F16,Koef!$I$3,"y"))</f>
        <v/>
      </c>
      <c r="I16" s="48" t="str">
        <f>IF(H16="","",LOOKUP(H16,Koef!$B$4:$B$93,Koef!$F$4:$F$93))</f>
        <v/>
      </c>
      <c r="J16" s="38" t="str">
        <f>IF(H16="","",LOOKUP(H16,Koef!$B$4:$B$93,Koef!$E$4:$E$93))</f>
        <v/>
      </c>
      <c r="K16" s="36"/>
      <c r="L16" s="36"/>
      <c r="M16" s="36"/>
      <c r="N16" s="36"/>
      <c r="O16" s="36"/>
      <c r="P16" s="36"/>
      <c r="Q16" s="36" t="str">
        <f t="shared" si="0"/>
        <v/>
      </c>
      <c r="R16" s="36" t="str">
        <f t="shared" si="1"/>
        <v/>
      </c>
      <c r="S16" s="39"/>
    </row>
    <row r="17" spans="1:19" ht="28.35" customHeight="1" x14ac:dyDescent="0.2">
      <c r="A17" s="36">
        <v>12</v>
      </c>
      <c r="B17" s="36"/>
      <c r="C17" s="36"/>
      <c r="D17" s="36"/>
      <c r="E17" s="36"/>
      <c r="F17" s="37"/>
      <c r="G17" s="36" t="str">
        <f>IF(H17="","",LOOKUP(H17,Koef!$B$6:$B$110,Koef!$A$6:$A$110))</f>
        <v/>
      </c>
      <c r="H17" s="36" t="str">
        <f>IF(F17="","",DATEDIF(F17,Koef!$I$3,"y"))</f>
        <v/>
      </c>
      <c r="I17" s="48" t="str">
        <f>IF(H17="","",LOOKUP(H17,Koef!$B$4:$B$93,Koef!$F$4:$F$93))</f>
        <v/>
      </c>
      <c r="J17" s="38" t="str">
        <f>IF(H17="","",LOOKUP(H17,Koef!$B$4:$B$93,Koef!$E$4:$E$93))</f>
        <v/>
      </c>
      <c r="K17" s="36"/>
      <c r="L17" s="36"/>
      <c r="M17" s="36"/>
      <c r="N17" s="36"/>
      <c r="O17" s="36"/>
      <c r="P17" s="36"/>
      <c r="Q17" s="36" t="str">
        <f t="shared" si="0"/>
        <v/>
      </c>
      <c r="R17" s="36" t="str">
        <f t="shared" si="1"/>
        <v/>
      </c>
      <c r="S17" s="39"/>
    </row>
    <row r="18" spans="1:19" ht="28.35" customHeight="1" x14ac:dyDescent="0.2">
      <c r="A18" s="36">
        <v>13</v>
      </c>
      <c r="B18" s="36"/>
      <c r="C18" s="36"/>
      <c r="D18" s="36"/>
      <c r="E18" s="36"/>
      <c r="F18" s="37"/>
      <c r="G18" s="36" t="str">
        <f>IF(H18="","",LOOKUP(H18,Koef!$B$6:$B$110,Koef!$A$6:$A$110))</f>
        <v/>
      </c>
      <c r="H18" s="36" t="str">
        <f>IF(F18="","",DATEDIF(F18,Koef!$I$3,"y"))</f>
        <v/>
      </c>
      <c r="I18" s="48" t="str">
        <f>IF(H18="","",LOOKUP(H18,Koef!$B$4:$B$93,Koef!$F$4:$F$93))</f>
        <v/>
      </c>
      <c r="J18" s="38" t="str">
        <f>IF(H18="","",LOOKUP(H18,Koef!$B$4:$B$93,Koef!$E$4:$E$93))</f>
        <v/>
      </c>
      <c r="K18" s="36"/>
      <c r="L18" s="36"/>
      <c r="M18" s="36"/>
      <c r="N18" s="36"/>
      <c r="O18" s="36"/>
      <c r="P18" s="36"/>
      <c r="Q18" s="36" t="str">
        <f t="shared" si="0"/>
        <v/>
      </c>
      <c r="R18" s="36" t="str">
        <f t="shared" si="1"/>
        <v/>
      </c>
      <c r="S18" s="39"/>
    </row>
    <row r="19" spans="1:19" ht="28.35" customHeight="1" x14ac:dyDescent="0.2">
      <c r="A19" s="36">
        <v>14</v>
      </c>
      <c r="B19" s="36"/>
      <c r="C19" s="36"/>
      <c r="D19" s="36"/>
      <c r="E19" s="36"/>
      <c r="F19" s="37"/>
      <c r="G19" s="36" t="str">
        <f>IF(H19="","",LOOKUP(H19,Koef!$B$6:$B$110,Koef!$A$6:$A$110))</f>
        <v/>
      </c>
      <c r="H19" s="36" t="str">
        <f>IF(F19="","",DATEDIF(F19,Koef!$I$3,"y"))</f>
        <v/>
      </c>
      <c r="I19" s="48" t="str">
        <f>IF(H19="","",LOOKUP(H19,Koef!$B$4:$B$93,Koef!$F$4:$F$93))</f>
        <v/>
      </c>
      <c r="J19" s="38" t="str">
        <f>IF(H19="","",LOOKUP(H19,Koef!$B$4:$B$93,Koef!$E$4:$E$93))</f>
        <v/>
      </c>
      <c r="K19" s="36"/>
      <c r="L19" s="36"/>
      <c r="M19" s="36"/>
      <c r="N19" s="36"/>
      <c r="O19" s="36"/>
      <c r="P19" s="36"/>
      <c r="Q19" s="36" t="str">
        <f t="shared" si="0"/>
        <v/>
      </c>
      <c r="R19" s="36" t="str">
        <f t="shared" si="1"/>
        <v/>
      </c>
      <c r="S19" s="39"/>
    </row>
    <row r="20" spans="1:19" ht="28.35" customHeight="1" x14ac:dyDescent="0.2">
      <c r="A20" s="36">
        <v>15</v>
      </c>
      <c r="B20" s="36"/>
      <c r="C20" s="36"/>
      <c r="D20" s="36"/>
      <c r="E20" s="36"/>
      <c r="F20" s="37"/>
      <c r="G20" s="36" t="str">
        <f>IF(H20="","",LOOKUP(H20,Koef!$B$6:$B$110,Koef!$A$6:$A$110))</f>
        <v/>
      </c>
      <c r="H20" s="36" t="str">
        <f>IF(F20="","",DATEDIF(F20,Koef!$I$3,"y"))</f>
        <v/>
      </c>
      <c r="I20" s="48" t="str">
        <f>IF(H20="","",LOOKUP(H20,Koef!$B$4:$B$93,Koef!$F$4:$F$93))</f>
        <v/>
      </c>
      <c r="J20" s="38" t="str">
        <f>IF(H20="","",LOOKUP(H20,Koef!$B$4:$B$93,Koef!$E$4:$E$93))</f>
        <v/>
      </c>
      <c r="K20" s="36"/>
      <c r="L20" s="36"/>
      <c r="M20" s="36"/>
      <c r="N20" s="36"/>
      <c r="O20" s="36"/>
      <c r="P20" s="36"/>
      <c r="Q20" s="36" t="str">
        <f t="shared" si="0"/>
        <v/>
      </c>
      <c r="R20" s="36" t="str">
        <f t="shared" si="1"/>
        <v/>
      </c>
      <c r="S20" s="39"/>
    </row>
    <row r="21" spans="1:19" ht="28.35" customHeight="1" x14ac:dyDescent="0.2">
      <c r="A21" s="36">
        <v>16</v>
      </c>
      <c r="B21" s="36"/>
      <c r="C21" s="36"/>
      <c r="D21" s="36"/>
      <c r="E21" s="36"/>
      <c r="F21" s="37"/>
      <c r="G21" s="36" t="str">
        <f>IF(H21="","",LOOKUP(H21,Koef!$B$6:$B$110,Koef!$A$6:$A$110))</f>
        <v/>
      </c>
      <c r="H21" s="36" t="str">
        <f>IF(F21="","",DATEDIF(F21,Koef!$I$3,"y"))</f>
        <v/>
      </c>
      <c r="I21" s="48" t="str">
        <f>IF(H21="","",LOOKUP(H21,Koef!$B$4:$B$93,Koef!$F$4:$F$93))</f>
        <v/>
      </c>
      <c r="J21" s="38" t="str">
        <f>IF(H21="","",LOOKUP(H21,Koef!$B$4:$B$93,Koef!$E$4:$E$93))</f>
        <v/>
      </c>
      <c r="K21" s="36"/>
      <c r="L21" s="36"/>
      <c r="M21" s="36"/>
      <c r="N21" s="36"/>
      <c r="O21" s="36"/>
      <c r="P21" s="36"/>
      <c r="Q21" s="36" t="str">
        <f t="shared" si="0"/>
        <v/>
      </c>
      <c r="R21" s="36" t="str">
        <f t="shared" si="1"/>
        <v/>
      </c>
      <c r="S21" s="39"/>
    </row>
    <row r="22" spans="1:19" ht="28.35" customHeight="1" x14ac:dyDescent="0.2">
      <c r="A22" s="36">
        <v>17</v>
      </c>
      <c r="B22" s="36"/>
      <c r="C22" s="36"/>
      <c r="D22" s="36"/>
      <c r="E22" s="36"/>
      <c r="F22" s="37"/>
      <c r="G22" s="36" t="str">
        <f>IF(H22="","",LOOKUP(H22,Koef!$B$6:$B$110,Koef!$A$6:$A$110))</f>
        <v/>
      </c>
      <c r="H22" s="36" t="str">
        <f>IF(F22="","",DATEDIF(F22,Koef!$I$3,"y"))</f>
        <v/>
      </c>
      <c r="I22" s="48" t="str">
        <f>IF(H22="","",LOOKUP(H22,Koef!$B$4:$B$93,Koef!$F$4:$F$93))</f>
        <v/>
      </c>
      <c r="J22" s="38" t="str">
        <f>IF(H22="","",LOOKUP(H22,Koef!$B$4:$B$93,Koef!$E$4:$E$93))</f>
        <v/>
      </c>
      <c r="K22" s="36"/>
      <c r="L22" s="36"/>
      <c r="M22" s="36"/>
      <c r="N22" s="36"/>
      <c r="O22" s="36"/>
      <c r="P22" s="36"/>
      <c r="Q22" s="36" t="str">
        <f t="shared" si="0"/>
        <v/>
      </c>
      <c r="R22" s="36" t="str">
        <f t="shared" si="1"/>
        <v/>
      </c>
      <c r="S22" s="39"/>
    </row>
    <row r="23" spans="1:19" ht="28.35" customHeight="1" x14ac:dyDescent="0.2">
      <c r="A23" s="36">
        <v>18</v>
      </c>
      <c r="B23" s="36"/>
      <c r="C23" s="36"/>
      <c r="D23" s="36"/>
      <c r="E23" s="36"/>
      <c r="F23" s="37"/>
      <c r="G23" s="36" t="str">
        <f>IF(H23="","",LOOKUP(H23,Koef!$B$6:$B$110,Koef!$A$6:$A$110))</f>
        <v/>
      </c>
      <c r="H23" s="36" t="str">
        <f>IF(F23="","",DATEDIF(F23,Koef!$I$3,"y"))</f>
        <v/>
      </c>
      <c r="I23" s="48" t="str">
        <f>IF(H23="","",LOOKUP(H23,Koef!$B$4:$B$93,Koef!$F$4:$F$93))</f>
        <v/>
      </c>
      <c r="J23" s="38" t="str">
        <f>IF(H23="","",LOOKUP(H23,Koef!$B$4:$B$93,Koef!$E$4:$E$93))</f>
        <v/>
      </c>
      <c r="K23" s="36"/>
      <c r="L23" s="36"/>
      <c r="M23" s="36"/>
      <c r="N23" s="36"/>
      <c r="O23" s="36"/>
      <c r="P23" s="36"/>
      <c r="Q23" s="36" t="str">
        <f t="shared" si="0"/>
        <v/>
      </c>
      <c r="R23" s="36" t="str">
        <f t="shared" si="1"/>
        <v/>
      </c>
      <c r="S23" s="39"/>
    </row>
    <row r="24" spans="1:19" ht="28.35" customHeight="1" x14ac:dyDescent="0.2">
      <c r="A24" s="36">
        <v>19</v>
      </c>
      <c r="B24" s="36"/>
      <c r="C24" s="36"/>
      <c r="D24" s="36"/>
      <c r="E24" s="36"/>
      <c r="F24" s="37"/>
      <c r="G24" s="36" t="str">
        <f>IF(H24="","",LOOKUP(H24,Koef!$B$6:$B$110,Koef!$A$6:$A$110))</f>
        <v/>
      </c>
      <c r="H24" s="36" t="str">
        <f>IF(F24="","",DATEDIF(F24,Koef!$I$3,"y"))</f>
        <v/>
      </c>
      <c r="I24" s="48" t="str">
        <f>IF(H24="","",LOOKUP(H24,Koef!$B$4:$B$93,Koef!$F$4:$F$93))</f>
        <v/>
      </c>
      <c r="J24" s="38" t="str">
        <f>IF(H24="","",LOOKUP(H24,Koef!$B$4:$B$93,Koef!$E$4:$E$93))</f>
        <v/>
      </c>
      <c r="K24" s="36"/>
      <c r="L24" s="36"/>
      <c r="M24" s="36"/>
      <c r="N24" s="36"/>
      <c r="O24" s="36"/>
      <c r="P24" s="36"/>
      <c r="Q24" s="36" t="str">
        <f t="shared" si="0"/>
        <v/>
      </c>
      <c r="R24" s="36" t="str">
        <f t="shared" si="1"/>
        <v/>
      </c>
      <c r="S24" s="39"/>
    </row>
    <row r="25" spans="1:19" ht="28.35" customHeight="1" x14ac:dyDescent="0.2">
      <c r="A25" s="36">
        <v>20</v>
      </c>
      <c r="B25" s="36"/>
      <c r="C25" s="36"/>
      <c r="D25" s="36"/>
      <c r="E25" s="36"/>
      <c r="F25" s="37"/>
      <c r="G25" s="36" t="str">
        <f>IF(H25="","",LOOKUP(H25,Koef!$B$6:$B$110,Koef!$A$6:$A$110))</f>
        <v/>
      </c>
      <c r="H25" s="36" t="str">
        <f>IF(F25="","",DATEDIF(F25,Koef!$I$3,"y"))</f>
        <v/>
      </c>
      <c r="I25" s="48" t="str">
        <f>IF(H25="","",LOOKUP(H25,Koef!$B$4:$B$93,Koef!$F$4:$F$93))</f>
        <v/>
      </c>
      <c r="J25" s="38" t="str">
        <f>IF(H25="","",LOOKUP(H25,Koef!$B$4:$B$93,Koef!$E$4:$E$93))</f>
        <v/>
      </c>
      <c r="K25" s="36"/>
      <c r="L25" s="36"/>
      <c r="M25" s="36"/>
      <c r="N25" s="36"/>
      <c r="O25" s="36"/>
      <c r="P25" s="36"/>
      <c r="Q25" s="36" t="str">
        <f t="shared" si="0"/>
        <v/>
      </c>
      <c r="R25" s="36" t="str">
        <f t="shared" si="1"/>
        <v/>
      </c>
      <c r="S25" s="39"/>
    </row>
    <row r="26" spans="1:19" ht="28.35" customHeight="1" x14ac:dyDescent="0.2">
      <c r="A26" s="36">
        <v>21</v>
      </c>
      <c r="B26" s="36"/>
      <c r="C26" s="36"/>
      <c r="D26" s="36"/>
      <c r="E26" s="36"/>
      <c r="F26" s="37"/>
      <c r="G26" s="36" t="str">
        <f>IF(H26="","",LOOKUP(H26,Koef!$B$6:$B$110,Koef!$A$6:$A$110))</f>
        <v/>
      </c>
      <c r="H26" s="36" t="str">
        <f>IF(F26="","",DATEDIF(F26,Koef!$I$3,"y"))</f>
        <v/>
      </c>
      <c r="I26" s="48" t="str">
        <f>IF(H26="","",LOOKUP(H26,Koef!$B$4:$B$93,Koef!$F$4:$F$93))</f>
        <v/>
      </c>
      <c r="J26" s="38" t="str">
        <f>IF(H26="","",LOOKUP(H26,Koef!$B$4:$B$93,Koef!$E$4:$E$93))</f>
        <v/>
      </c>
      <c r="K26" s="36"/>
      <c r="L26" s="36"/>
      <c r="M26" s="36"/>
      <c r="N26" s="36"/>
      <c r="O26" s="36"/>
      <c r="P26" s="36"/>
      <c r="Q26" s="36" t="str">
        <f t="shared" si="0"/>
        <v/>
      </c>
      <c r="R26" s="36" t="str">
        <f t="shared" si="1"/>
        <v/>
      </c>
      <c r="S26" s="39"/>
    </row>
    <row r="27" spans="1:19" ht="10.35" customHeight="1" x14ac:dyDescent="0.2"/>
    <row r="28" spans="1:19" ht="17.100000000000001" customHeight="1" x14ac:dyDescent="0.2">
      <c r="A28" s="52" t="s">
        <v>79</v>
      </c>
      <c r="B28" s="52"/>
      <c r="C28" s="55"/>
      <c r="D28" s="55"/>
      <c r="E28" s="40"/>
      <c r="F28" s="52" t="s">
        <v>80</v>
      </c>
      <c r="G28" s="52"/>
      <c r="H28" s="55"/>
      <c r="I28" s="55"/>
      <c r="J28" s="55"/>
      <c r="K28" s="55"/>
      <c r="L28" s="55"/>
    </row>
    <row r="29" spans="1:19" ht="9.1999999999999993" customHeight="1" x14ac:dyDescent="0.2"/>
  </sheetData>
  <mergeCells count="9">
    <mergeCell ref="A28:B28"/>
    <mergeCell ref="C28:D28"/>
    <mergeCell ref="F28:G28"/>
    <mergeCell ref="H28:L28"/>
    <mergeCell ref="P1:S1"/>
    <mergeCell ref="A2:S2"/>
    <mergeCell ref="A3:B3"/>
    <mergeCell ref="C3:D3"/>
    <mergeCell ref="Q3:S3"/>
  </mergeCells>
  <pageMargins left="0.45694444444444399" right="0.40625" top="0.61944444444444402" bottom="0.54930555555555505" header="0.35277777777777802" footer="0.28402777777777799"/>
  <pageSetup paperSize="9" firstPageNumber="0" orientation="landscape" horizontalDpi="300" verticalDpi="30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Koef</vt:lpstr>
      <vt:lpstr>Jaunietes_Veseris</vt:lpstr>
      <vt:lpstr>Jaunietes_Smagums</vt:lpstr>
      <vt:lpstr>Sievietes_Veseris</vt:lpstr>
      <vt:lpstr>Sievietes_Smagums</vt:lpstr>
      <vt:lpstr>Koef!Print_Area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56</cp:revision>
  <cp:lastPrinted>2020-07-03T17:19:24Z</cp:lastPrinted>
  <dcterms:created xsi:type="dcterms:W3CDTF">2020-06-29T14:00:09Z</dcterms:created>
  <dcterms:modified xsi:type="dcterms:W3CDTF">2020-07-15T07:07:06Z</dcterms:modified>
  <dc:language>en-US</dc:language>
</cp:coreProperties>
</file>