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08" yWindow="-108" windowWidth="23256" windowHeight="12456" tabRatio="875"/>
  </bookViews>
  <sheets>
    <sheet name="KC" sheetId="33" r:id="rId1"/>
    <sheet name="60M" sheetId="2" r:id="rId2"/>
    <sheet name="60Mg" sheetId="53" r:id="rId3"/>
    <sheet name="60V" sheetId="5" r:id="rId4"/>
    <sheet name="60Vg" sheetId="54" r:id="rId5"/>
    <sheet name="400M" sheetId="12" r:id="rId6"/>
    <sheet name="400V" sheetId="14" r:id="rId7"/>
    <sheet name="400Vg" sheetId="55" r:id="rId8"/>
    <sheet name="800MV" sheetId="16" r:id="rId9"/>
    <sheet name="1500V" sheetId="19" r:id="rId10"/>
    <sheet name="3000V" sheetId="20" r:id="rId11"/>
    <sheet name="60bbM" sheetId="22" r:id="rId12"/>
    <sheet name="60bbV" sheetId="32" r:id="rId13"/>
    <sheet name="AukštisM" sheetId="50" r:id="rId14"/>
    <sheet name="AukštisV" sheetId="51" r:id="rId15"/>
    <sheet name="KartisM" sheetId="46" r:id="rId16"/>
    <sheet name="KartisV" sheetId="47" r:id="rId17"/>
    <sheet name="TolisM" sheetId="44" r:id="rId18"/>
    <sheet name="TolisV" sheetId="45" r:id="rId19"/>
    <sheet name="TrišuolisM" sheetId="43" r:id="rId20"/>
    <sheet name="RutulysM" sheetId="48" r:id="rId21"/>
    <sheet name="RutulysV" sheetId="49" r:id="rId22"/>
  </sheets>
  <definedNames>
    <definedName name="_xlnm._FilterDatabase" localSheetId="17" hidden="1">TolisM!$O$7:$O$12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20">#REF!</definedName>
    <definedName name="ddd" localSheetId="21">#REF!</definedName>
    <definedName name="ddd" localSheetId="17">#REF!</definedName>
    <definedName name="ddd" localSheetId="18">#REF!</definedName>
    <definedName name="ddd" localSheetId="19">#REF!</definedName>
    <definedName name="ddd">#REF!</definedName>
    <definedName name="_xlnm.Print_Area" localSheetId="10">'3000V'!$A$1:$J$7</definedName>
    <definedName name="_xlnm.Print_Area" localSheetId="8">'800MV'!$A$1:$K$4</definedName>
    <definedName name="_xlnm.Print_Area" localSheetId="16">KartisV!$A$1:$AC$10</definedName>
    <definedName name="_xlnm.Print_Area" localSheetId="19">TrišuolisM!$A$1:$Q$7</definedName>
    <definedName name="Sektoriu_Tolis_V_List" localSheetId="13">#REF!</definedName>
    <definedName name="Sektoriu_Tolis_V_List" localSheetId="14">#REF!</definedName>
    <definedName name="Sektoriu_Tolis_V_List" localSheetId="15">#REF!</definedName>
    <definedName name="Sektoriu_Tolis_V_List" localSheetId="16">#REF!</definedName>
    <definedName name="Sektoriu_Tolis_V_List" localSheetId="20">#REF!</definedName>
    <definedName name="Sektoriu_Tolis_V_List" localSheetId="21">#REF!</definedName>
    <definedName name="Sektoriu_Tolis_V_List" localSheetId="17">#REF!</definedName>
    <definedName name="Sektoriu_Tolis_V_List" localSheetId="18">#REF!</definedName>
    <definedName name="Sektoriu_Tolis_V_List" localSheetId="19">#REF!</definedName>
    <definedName name="Sektoriu_Tolis_V_List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5" roundtripDataChecksum="6TJxZgX6E/FaMciwpUej4hwOeMWWC7YuM4vGcIARhbw="/>
    </ext>
  </extLst>
</workbook>
</file>

<file path=xl/calcChain.xml><?xml version="1.0" encoding="utf-8"?>
<calcChain xmlns="http://schemas.openxmlformats.org/spreadsheetml/2006/main">
  <c r="P7" i="43" l="1"/>
  <c r="P10" i="43"/>
  <c r="O7" i="43"/>
  <c r="O8" i="43"/>
  <c r="P8" i="43" s="1"/>
  <c r="O11" i="45" l="1"/>
  <c r="P11" i="45"/>
  <c r="O14" i="45"/>
  <c r="P14" i="45"/>
  <c r="O12" i="45"/>
  <c r="P12" i="45" s="1"/>
  <c r="O9" i="45"/>
  <c r="P9" i="45" s="1"/>
  <c r="O8" i="45"/>
  <c r="P8" i="45" s="1"/>
  <c r="O10" i="45"/>
  <c r="P10" i="45"/>
  <c r="O7" i="45"/>
  <c r="P7" i="45" s="1"/>
  <c r="O10" i="44"/>
  <c r="O9" i="44"/>
  <c r="O12" i="44"/>
  <c r="O11" i="44"/>
  <c r="O7" i="44"/>
  <c r="O8" i="44"/>
  <c r="O7" i="48"/>
  <c r="P7" i="48" s="1"/>
  <c r="J7" i="55"/>
  <c r="J8" i="55"/>
  <c r="J10" i="55"/>
  <c r="J9" i="55"/>
  <c r="J11" i="55"/>
  <c r="J15" i="55"/>
  <c r="J12" i="55"/>
  <c r="J16" i="55"/>
  <c r="J14" i="55"/>
  <c r="J13" i="55"/>
  <c r="M27" i="54"/>
  <c r="M22" i="54"/>
  <c r="M17" i="54"/>
  <c r="M18" i="54"/>
  <c r="M8" i="54"/>
  <c r="M30" i="54"/>
  <c r="M29" i="54"/>
  <c r="M32" i="54"/>
  <c r="M15" i="54"/>
  <c r="M26" i="54"/>
  <c r="M36" i="54"/>
  <c r="M10" i="54"/>
  <c r="M24" i="54"/>
  <c r="M34" i="54"/>
  <c r="M37" i="54"/>
  <c r="M33" i="54"/>
  <c r="M12" i="54"/>
  <c r="M25" i="54"/>
  <c r="M23" i="54"/>
  <c r="M7" i="54"/>
  <c r="M9" i="54"/>
  <c r="M28" i="54"/>
  <c r="M31" i="54"/>
  <c r="M35" i="54"/>
  <c r="M19" i="54"/>
  <c r="M16" i="54"/>
  <c r="M11" i="54"/>
  <c r="M20" i="54"/>
  <c r="M40" i="53"/>
  <c r="M41" i="53"/>
  <c r="M42" i="53"/>
  <c r="M35" i="53"/>
  <c r="M17" i="53"/>
  <c r="M15" i="53"/>
  <c r="M12" i="53"/>
  <c r="M19" i="53"/>
  <c r="M20" i="53"/>
  <c r="M34" i="53"/>
  <c r="M8" i="53"/>
  <c r="M18" i="53"/>
  <c r="M30" i="53"/>
  <c r="M26" i="53"/>
  <c r="M10" i="53"/>
  <c r="M16" i="53"/>
  <c r="M24" i="53"/>
  <c r="M36" i="53"/>
  <c r="M22" i="53"/>
  <c r="M9" i="53"/>
  <c r="M33" i="53"/>
  <c r="M38" i="53"/>
  <c r="M28" i="53"/>
  <c r="M27" i="53"/>
  <c r="M11" i="53"/>
  <c r="M7" i="53"/>
  <c r="M25" i="53"/>
  <c r="M23" i="53"/>
  <c r="M39" i="53"/>
  <c r="M29" i="53"/>
  <c r="M32" i="53"/>
  <c r="M31" i="53"/>
  <c r="M37" i="53"/>
  <c r="K47" i="2"/>
  <c r="K46" i="2"/>
  <c r="K45" i="2"/>
  <c r="K44" i="2"/>
  <c r="K43" i="2"/>
  <c r="K42" i="2"/>
  <c r="K40" i="2"/>
  <c r="K39" i="2"/>
  <c r="K38" i="2"/>
  <c r="K37" i="2"/>
  <c r="K36" i="2"/>
  <c r="K35" i="2"/>
  <c r="K33" i="2"/>
  <c r="K32" i="2"/>
  <c r="K31" i="2"/>
  <c r="K30" i="2"/>
  <c r="K29" i="2"/>
  <c r="K28" i="2"/>
  <c r="K26" i="2"/>
  <c r="K25" i="2"/>
  <c r="K24" i="2"/>
  <c r="K23" i="2"/>
  <c r="K22" i="2"/>
  <c r="K21" i="2"/>
  <c r="K19" i="2"/>
  <c r="K18" i="2"/>
  <c r="K17" i="2"/>
  <c r="K16" i="2"/>
  <c r="K15" i="2"/>
  <c r="K14" i="2"/>
  <c r="K8" i="2"/>
  <c r="K9" i="2"/>
  <c r="K10" i="2"/>
  <c r="K11" i="2"/>
  <c r="K12" i="2"/>
  <c r="X7" i="47"/>
  <c r="X11" i="47"/>
  <c r="X9" i="47"/>
  <c r="X8" i="47"/>
  <c r="X10" i="47"/>
  <c r="X12" i="47"/>
  <c r="U8" i="46"/>
  <c r="U7" i="46"/>
  <c r="U13" i="46"/>
  <c r="U9" i="46"/>
  <c r="U10" i="46"/>
  <c r="U12" i="46"/>
  <c r="AA8" i="51"/>
  <c r="AA9" i="51"/>
  <c r="AA10" i="51"/>
  <c r="AA11" i="51"/>
  <c r="AA12" i="51"/>
  <c r="AA8" i="50"/>
  <c r="AA9" i="50"/>
  <c r="AA10" i="50"/>
  <c r="O8" i="48" l="1"/>
  <c r="P8" i="48" s="1"/>
  <c r="P16" i="43"/>
  <c r="O15" i="43"/>
  <c r="P15" i="43" s="1"/>
  <c r="O15" i="45"/>
  <c r="P15" i="45" s="1"/>
  <c r="O16" i="45"/>
  <c r="P16" i="45" s="1"/>
  <c r="J25" i="14"/>
  <c r="J24" i="14"/>
  <c r="J23" i="14"/>
  <c r="J22" i="14"/>
  <c r="J20" i="14"/>
  <c r="J19" i="14"/>
  <c r="J18" i="14"/>
  <c r="J17" i="14"/>
  <c r="K52" i="5"/>
  <c r="K51" i="5"/>
  <c r="K50" i="5"/>
  <c r="K49" i="5"/>
  <c r="K48" i="5"/>
  <c r="K46" i="5"/>
  <c r="K45" i="5"/>
  <c r="K44" i="5"/>
  <c r="K43" i="5"/>
  <c r="K42" i="5"/>
  <c r="K41" i="5"/>
  <c r="K39" i="5"/>
  <c r="K38" i="5"/>
  <c r="K37" i="5"/>
  <c r="K36" i="5"/>
  <c r="K35" i="5"/>
  <c r="K34" i="5"/>
  <c r="K7" i="2"/>
  <c r="J7" i="16"/>
  <c r="O9" i="48" l="1"/>
  <c r="P9" i="48" s="1"/>
  <c r="O11" i="48"/>
  <c r="K32" i="5"/>
  <c r="J10" i="12"/>
  <c r="J7" i="12"/>
  <c r="J8" i="12"/>
  <c r="J9" i="12"/>
  <c r="K31" i="5" l="1"/>
  <c r="K30" i="5"/>
  <c r="K29" i="5"/>
  <c r="K28" i="5"/>
  <c r="K26" i="5"/>
  <c r="K25" i="5"/>
  <c r="K24" i="5"/>
  <c r="K23" i="5"/>
  <c r="K22" i="5"/>
  <c r="K21" i="5"/>
  <c r="AA7" i="50" l="1"/>
  <c r="AA7" i="51"/>
  <c r="U11" i="46"/>
  <c r="J15" i="14"/>
  <c r="J14" i="14"/>
  <c r="J13" i="14"/>
  <c r="J12" i="14"/>
  <c r="J10" i="14"/>
  <c r="J9" i="14"/>
  <c r="J8" i="14"/>
  <c r="J7" i="14"/>
  <c r="K19" i="5"/>
  <c r="K18" i="5"/>
  <c r="K17" i="5"/>
  <c r="K16" i="5"/>
  <c r="K15" i="5"/>
  <c r="K14" i="5"/>
  <c r="K12" i="5"/>
  <c r="K11" i="5"/>
  <c r="K10" i="5"/>
  <c r="K9" i="5"/>
  <c r="K8" i="5"/>
  <c r="K7" i="5"/>
  <c r="O13" i="44" l="1"/>
  <c r="O15" i="44"/>
  <c r="O16" i="44"/>
  <c r="O14" i="44"/>
  <c r="O13" i="45"/>
  <c r="P13" i="45" s="1"/>
  <c r="O9" i="43"/>
  <c r="P9" i="43" s="1"/>
  <c r="P11" i="44" l="1"/>
  <c r="P15" i="44"/>
  <c r="P9" i="44"/>
  <c r="P14" i="44"/>
  <c r="P10" i="44"/>
  <c r="P12" i="44"/>
  <c r="P16" i="44"/>
  <c r="P8" i="44"/>
  <c r="P7" i="44"/>
  <c r="P13" i="44"/>
  <c r="O8" i="49" l="1"/>
  <c r="O10" i="49"/>
  <c r="O7" i="49"/>
  <c r="O9" i="49"/>
  <c r="O10" i="48"/>
  <c r="P10" i="48" s="1"/>
  <c r="P11" i="48"/>
  <c r="O17" i="45"/>
  <c r="P17" i="45" s="1"/>
  <c r="O18" i="45"/>
  <c r="P18" i="45" s="1"/>
  <c r="P9" i="49" l="1"/>
  <c r="P8" i="49"/>
  <c r="P10" i="49"/>
  <c r="P7" i="49"/>
</calcChain>
</file>

<file path=xl/connections.xml><?xml version="1.0" encoding="utf-8"?>
<connections xmlns="http://schemas.openxmlformats.org/spreadsheetml/2006/main">
  <connection id="1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  <connection id="2" keepAlive="1" name="Query - Table6" description="Connection to the 'Table6' query in the workbook." type="5" refreshedVersion="0" background="1">
    <dbPr connection="Provider=Microsoft.Mashup.OleDb.1;Data Source=$Workbook$;Location=Table6;Extended Properties=&quot;&quot;" command="SELECT * FROM [Table6]"/>
  </connection>
</connections>
</file>

<file path=xl/sharedStrings.xml><?xml version="1.0" encoding="utf-8"?>
<sst xmlns="http://schemas.openxmlformats.org/spreadsheetml/2006/main" count="1855" uniqueCount="388">
  <si>
    <t>Nr.</t>
  </si>
  <si>
    <t>Vardas</t>
  </si>
  <si>
    <t>Pavardė</t>
  </si>
  <si>
    <t>Gim.data</t>
  </si>
  <si>
    <t>Treneris</t>
  </si>
  <si>
    <t>Kaunas,LSU maniežas</t>
  </si>
  <si>
    <t xml:space="preserve">60 m </t>
  </si>
  <si>
    <t>bėgimas</t>
  </si>
  <si>
    <t>Takas</t>
  </si>
  <si>
    <t>Rez.</t>
  </si>
  <si>
    <t>Kv. l.</t>
  </si>
  <si>
    <t>Vieta</t>
  </si>
  <si>
    <t>1</t>
  </si>
  <si>
    <t>Kv.l.</t>
  </si>
  <si>
    <t>2</t>
  </si>
  <si>
    <t>3</t>
  </si>
  <si>
    <t>4</t>
  </si>
  <si>
    <t>SUC</t>
  </si>
  <si>
    <t xml:space="preserve">400 m </t>
  </si>
  <si>
    <t xml:space="preserve">800 m </t>
  </si>
  <si>
    <t>1500 m</t>
  </si>
  <si>
    <t>Eilė</t>
  </si>
  <si>
    <t>3000m</t>
  </si>
  <si>
    <t>60 m b.b.</t>
  </si>
  <si>
    <t>Šuolis į aukštį</t>
  </si>
  <si>
    <t>Rezult.</t>
  </si>
  <si>
    <t>Šuolis su kartimi</t>
  </si>
  <si>
    <t>Šuolis į tolį</t>
  </si>
  <si>
    <t>Bandymai</t>
  </si>
  <si>
    <t>5</t>
  </si>
  <si>
    <t>6</t>
  </si>
  <si>
    <t>Trišuolis</t>
  </si>
  <si>
    <t>Rutulio stūmimas</t>
  </si>
  <si>
    <t>Atėnė</t>
  </si>
  <si>
    <t>Gūdmantaitė</t>
  </si>
  <si>
    <t>Kaunas</t>
  </si>
  <si>
    <t>Startas</t>
  </si>
  <si>
    <t>J.Čižauskas</t>
  </si>
  <si>
    <t>Emilija</t>
  </si>
  <si>
    <t>Urtė</t>
  </si>
  <si>
    <t>Augustė</t>
  </si>
  <si>
    <t>K.Ščiglo</t>
  </si>
  <si>
    <t>I.Šukevičiūtė</t>
  </si>
  <si>
    <t>Marija</t>
  </si>
  <si>
    <t>Elzė</t>
  </si>
  <si>
    <t>E.Dilys</t>
  </si>
  <si>
    <t>Ema</t>
  </si>
  <si>
    <t>Rasalaitė</t>
  </si>
  <si>
    <t>Kamilė</t>
  </si>
  <si>
    <t>N.Gedgaudienė</t>
  </si>
  <si>
    <t>Eva</t>
  </si>
  <si>
    <t>Paliokaitė</t>
  </si>
  <si>
    <t>I.Gricevičienė</t>
  </si>
  <si>
    <t>Rugilė</t>
  </si>
  <si>
    <t>A.Skujytė</t>
  </si>
  <si>
    <t>R.Ramanauskaitė</t>
  </si>
  <si>
    <t>Liepa</t>
  </si>
  <si>
    <t>Vytautė</t>
  </si>
  <si>
    <t>Ižikovaitė</t>
  </si>
  <si>
    <t>L.Vadeikienė</t>
  </si>
  <si>
    <t>R.Sadzevičienė</t>
  </si>
  <si>
    <t>Gustė</t>
  </si>
  <si>
    <t>Simonas</t>
  </si>
  <si>
    <t>Jonas</t>
  </si>
  <si>
    <t>Karolis</t>
  </si>
  <si>
    <t>Jokūbas</t>
  </si>
  <si>
    <t>Nojus</t>
  </si>
  <si>
    <t>Rokas</t>
  </si>
  <si>
    <t>Adomaitis</t>
  </si>
  <si>
    <t>Tadas</t>
  </si>
  <si>
    <t>Stasytis</t>
  </si>
  <si>
    <t>Ignas</t>
  </si>
  <si>
    <t>-</t>
  </si>
  <si>
    <t>Martynas</t>
  </si>
  <si>
    <t>Venckūnas</t>
  </si>
  <si>
    <t>Neda</t>
  </si>
  <si>
    <t>D.Jankauskaitė</t>
  </si>
  <si>
    <t>Marmaitė</t>
  </si>
  <si>
    <t>Vytenis</t>
  </si>
  <si>
    <t>Danilevičius</t>
  </si>
  <si>
    <t>Gustas</t>
  </si>
  <si>
    <t>Tomas</t>
  </si>
  <si>
    <t>Matas</t>
  </si>
  <si>
    <t>Benas</t>
  </si>
  <si>
    <t>Agnė</t>
  </si>
  <si>
    <t>Dovydas</t>
  </si>
  <si>
    <t>Viktorija</t>
  </si>
  <si>
    <t>Augustaitis</t>
  </si>
  <si>
    <t>A.Gavelytė</t>
  </si>
  <si>
    <t>Augustas</t>
  </si>
  <si>
    <t>Iršaitė</t>
  </si>
  <si>
    <t>Norvaišas</t>
  </si>
  <si>
    <t>Kavoliūnaitė</t>
  </si>
  <si>
    <t>Mantas</t>
  </si>
  <si>
    <t>Sofija</t>
  </si>
  <si>
    <t>Aistė</t>
  </si>
  <si>
    <t>A.Inda</t>
  </si>
  <si>
    <t>LSU LA maniežas</t>
  </si>
  <si>
    <t>Vyr. varžybų teisėjas</t>
  </si>
  <si>
    <t>Kolupaila</t>
  </si>
  <si>
    <t>Miestas</t>
  </si>
  <si>
    <t>M.Vadeikis, A.Talalas</t>
  </si>
  <si>
    <t>L.Vadeikienė, R.Sadzevičienė</t>
  </si>
  <si>
    <t>S.Obelienienė</t>
  </si>
  <si>
    <t>Rūta</t>
  </si>
  <si>
    <t>Akvilė</t>
  </si>
  <si>
    <t>Greta</t>
  </si>
  <si>
    <t>I.Juodeškienė</t>
  </si>
  <si>
    <t>Šimkevičiūtė</t>
  </si>
  <si>
    <t>R.Vasiliauskas</t>
  </si>
  <si>
    <t>Kiaušaitė</t>
  </si>
  <si>
    <t>Janušauskytė</t>
  </si>
  <si>
    <t>Darija</t>
  </si>
  <si>
    <t>Jenciūtė</t>
  </si>
  <si>
    <t>O.Pavilionienė</t>
  </si>
  <si>
    <t>Milda</t>
  </si>
  <si>
    <t>Arnas</t>
  </si>
  <si>
    <t>Emilis</t>
  </si>
  <si>
    <t>Urbonavičiūtė</t>
  </si>
  <si>
    <t>Sveikataitė</t>
  </si>
  <si>
    <t>I.Jakubaitytė</t>
  </si>
  <si>
    <t>A.Gricevičius</t>
  </si>
  <si>
    <t>Aukščiūnas</t>
  </si>
  <si>
    <t>N.Sabaliauskienė</t>
  </si>
  <si>
    <t>Kasparas</t>
  </si>
  <si>
    <t>Jakubauskas</t>
  </si>
  <si>
    <t>Pijus</t>
  </si>
  <si>
    <t>Aleksei</t>
  </si>
  <si>
    <t>Aleksieiev</t>
  </si>
  <si>
    <t>Neringa</t>
  </si>
  <si>
    <t>Kriščiūnaitė</t>
  </si>
  <si>
    <t>Bielinskas</t>
  </si>
  <si>
    <t>Motiejus</t>
  </si>
  <si>
    <t>Samulevičius</t>
  </si>
  <si>
    <t>Evelina</t>
  </si>
  <si>
    <t>Bukauskaitė</t>
  </si>
  <si>
    <t>A.Baranauskas</t>
  </si>
  <si>
    <t>Remeikytė</t>
  </si>
  <si>
    <t>Mižutavičiūtė</t>
  </si>
  <si>
    <t>Bitinas</t>
  </si>
  <si>
    <t>Veronika</t>
  </si>
  <si>
    <t>Frolova</t>
  </si>
  <si>
    <t>Alionis</t>
  </si>
  <si>
    <t>Julius</t>
  </si>
  <si>
    <t>Sereičikas</t>
  </si>
  <si>
    <t>Lukaševičius</t>
  </si>
  <si>
    <t>Reda</t>
  </si>
  <si>
    <t>Teteriukovė</t>
  </si>
  <si>
    <t>Dijokas</t>
  </si>
  <si>
    <t>Marius</t>
  </si>
  <si>
    <t>Petrėtis</t>
  </si>
  <si>
    <t>Šniras</t>
  </si>
  <si>
    <t>Valerijus</t>
  </si>
  <si>
    <t>Bakhovkin</t>
  </si>
  <si>
    <t>Toma</t>
  </si>
  <si>
    <t>Aleksejėvičiūtė</t>
  </si>
  <si>
    <t>Kučas</t>
  </si>
  <si>
    <t>LSU</t>
  </si>
  <si>
    <t>Vilnius</t>
  </si>
  <si>
    <t>A.Gavėnas</t>
  </si>
  <si>
    <t>Valaitis</t>
  </si>
  <si>
    <t>Sarafinaitė</t>
  </si>
  <si>
    <t>KTU SSC</t>
  </si>
  <si>
    <t>E.Karaškienė</t>
  </si>
  <si>
    <t>Dembinskas</t>
  </si>
  <si>
    <t>Leonavičius</t>
  </si>
  <si>
    <t>Kudzinevičius</t>
  </si>
  <si>
    <t>Urniežytė</t>
  </si>
  <si>
    <t>Nida</t>
  </si>
  <si>
    <t>Kilinskaitė</t>
  </si>
  <si>
    <t>Liudas</t>
  </si>
  <si>
    <t>Zokas</t>
  </si>
  <si>
    <t>Nedas</t>
  </si>
  <si>
    <t>Rupeika</t>
  </si>
  <si>
    <t>Aironas</t>
  </si>
  <si>
    <t>Krivcovas</t>
  </si>
  <si>
    <t>Zalatoriūtė</t>
  </si>
  <si>
    <t>Kulikauskaitė</t>
  </si>
  <si>
    <t>Artas</t>
  </si>
  <si>
    <t>L.Kaveckienė</t>
  </si>
  <si>
    <t>Talalas</t>
  </si>
  <si>
    <t>Irmantas</t>
  </si>
  <si>
    <t>Poška</t>
  </si>
  <si>
    <t>Skrodenis</t>
  </si>
  <si>
    <t>Liudavičius</t>
  </si>
  <si>
    <t>M.Vadeikis</t>
  </si>
  <si>
    <t>Karosaitė</t>
  </si>
  <si>
    <t>Manton</t>
  </si>
  <si>
    <t>Gabija</t>
  </si>
  <si>
    <t>Klimukaitė</t>
  </si>
  <si>
    <t>M.Vadeikis, D.Senkus</t>
  </si>
  <si>
    <t>Šutkutė</t>
  </si>
  <si>
    <t>Gediminas</t>
  </si>
  <si>
    <t>Kulpavičius</t>
  </si>
  <si>
    <t>M.Vadeikis, A.Tolstiks</t>
  </si>
  <si>
    <t>Sindija</t>
  </si>
  <si>
    <t>Gansiniauskaitė</t>
  </si>
  <si>
    <t>Jonauskytė</t>
  </si>
  <si>
    <t>M.Vadeikis, J.Čižauskas</t>
  </si>
  <si>
    <t>Savickaitė</t>
  </si>
  <si>
    <t>Austė</t>
  </si>
  <si>
    <t>Kunauskė</t>
  </si>
  <si>
    <t>Kristupas</t>
  </si>
  <si>
    <t>Seikauskas</t>
  </si>
  <si>
    <t>M.Vadeikis, A.Dobregienė</t>
  </si>
  <si>
    <t>Kščenavičiūtė</t>
  </si>
  <si>
    <t>M.Vadeikis, E.Petrokas</t>
  </si>
  <si>
    <t>Kaminskas</t>
  </si>
  <si>
    <t>Kipras</t>
  </si>
  <si>
    <t>Petrauskas</t>
  </si>
  <si>
    <t>Ainaras</t>
  </si>
  <si>
    <t>Pelenis</t>
  </si>
  <si>
    <t>Aurimas</t>
  </si>
  <si>
    <t>Narijauskas</t>
  </si>
  <si>
    <t>Urbutytė</t>
  </si>
  <si>
    <t>Vesta</t>
  </si>
  <si>
    <t>Zubrickas</t>
  </si>
  <si>
    <t>Edgaras</t>
  </si>
  <si>
    <t>Benkunskas</t>
  </si>
  <si>
    <t>Martas</t>
  </si>
  <si>
    <t>Damažeckas</t>
  </si>
  <si>
    <t>Kudulytė</t>
  </si>
  <si>
    <t>Miklyčiūtė</t>
  </si>
  <si>
    <t>Neifaltaitė</t>
  </si>
  <si>
    <t>Jaunimas U23</t>
  </si>
  <si>
    <t>Moterys</t>
  </si>
  <si>
    <t>Vyrai</t>
  </si>
  <si>
    <t>Diana</t>
  </si>
  <si>
    <t>Viličkaitė</t>
  </si>
  <si>
    <t>R.l.</t>
  </si>
  <si>
    <t>Ernesta</t>
  </si>
  <si>
    <t>Karaškienė</t>
  </si>
  <si>
    <t>KTU SSC/Startas</t>
  </si>
  <si>
    <t>E.Karaškienė/J.Čižauskas</t>
  </si>
  <si>
    <t>Mockutė</t>
  </si>
  <si>
    <t>A.Skujytė, A.Inda</t>
  </si>
  <si>
    <t>Adrijus</t>
  </si>
  <si>
    <t>Glebauskas</t>
  </si>
  <si>
    <t>A.Baranauskas , A.Gavelytė</t>
  </si>
  <si>
    <t>A.Baranauskas , R.Jakubauskas</t>
  </si>
  <si>
    <t>A.Gavelytė , S.Čėsna</t>
  </si>
  <si>
    <t>Žygimantas</t>
  </si>
  <si>
    <t>Gališanskis</t>
  </si>
  <si>
    <t>V.Viršilas</t>
  </si>
  <si>
    <t>Lukas</t>
  </si>
  <si>
    <t>Šermukšnis</t>
  </si>
  <si>
    <t>Medvetska</t>
  </si>
  <si>
    <t>Tomas Si Vei</t>
  </si>
  <si>
    <t>Gu</t>
  </si>
  <si>
    <t>Valinčiūtė</t>
  </si>
  <si>
    <t>AIstis</t>
  </si>
  <si>
    <t>Domantas</t>
  </si>
  <si>
    <t>Dobrega</t>
  </si>
  <si>
    <t>Dailidėnas</t>
  </si>
  <si>
    <t>Vadeikis</t>
  </si>
  <si>
    <t>Justas</t>
  </si>
  <si>
    <t>Kvietinskas</t>
  </si>
  <si>
    <t>Bakanauskas</t>
  </si>
  <si>
    <t>Mckevičius</t>
  </si>
  <si>
    <t>Martišius</t>
  </si>
  <si>
    <t>Rukas</t>
  </si>
  <si>
    <t>Renaldas</t>
  </si>
  <si>
    <t>Sokolovskis</t>
  </si>
  <si>
    <t>Bakanas</t>
  </si>
  <si>
    <t>Kateryna</t>
  </si>
  <si>
    <t>Shastun</t>
  </si>
  <si>
    <t>Laurynas</t>
  </si>
  <si>
    <t>Vičas</t>
  </si>
  <si>
    <t>A.Tolstiks, I.Krakoviak-Tolstika</t>
  </si>
  <si>
    <t>Rusnė</t>
  </si>
  <si>
    <t>Strelčiūnaitė</t>
  </si>
  <si>
    <t>I.A.Gricevičiai</t>
  </si>
  <si>
    <t>Viltė</t>
  </si>
  <si>
    <t>Mangirdas</t>
  </si>
  <si>
    <t>Petravičius</t>
  </si>
  <si>
    <t>Justinas</t>
  </si>
  <si>
    <t>Viskupaitis</t>
  </si>
  <si>
    <t>Andra</t>
  </si>
  <si>
    <t>Tamašauskaitė</t>
  </si>
  <si>
    <t>Druskininkai</t>
  </si>
  <si>
    <t>Kaunas/Druskininkai</t>
  </si>
  <si>
    <t>M.Skrabulis</t>
  </si>
  <si>
    <t>Redas</t>
  </si>
  <si>
    <t>Kliokmanas</t>
  </si>
  <si>
    <t>Savarankiškai</t>
  </si>
  <si>
    <t>Algimantas</t>
  </si>
  <si>
    <t>Vėževičius</t>
  </si>
  <si>
    <t>Giedrius</t>
  </si>
  <si>
    <t>Astrauskas</t>
  </si>
  <si>
    <t>“Šilainiai “</t>
  </si>
  <si>
    <t>SC COSMA</t>
  </si>
  <si>
    <t>D.Rauktys, M.Skrabulis</t>
  </si>
  <si>
    <t>Kostas</t>
  </si>
  <si>
    <t>Skrabulis</t>
  </si>
  <si>
    <t>Lasickaitė</t>
  </si>
  <si>
    <t>L.Juchevičienė, M.Skrabulis</t>
  </si>
  <si>
    <t>Misiūnaitė</t>
  </si>
  <si>
    <t>Rupšytė</t>
  </si>
  <si>
    <t>L.Maceika, M.Skrabulis</t>
  </si>
  <si>
    <t>Nikodemas</t>
  </si>
  <si>
    <t>Navickas</t>
  </si>
  <si>
    <t>Povilas</t>
  </si>
  <si>
    <t>Krapikas</t>
  </si>
  <si>
    <t>LASF</t>
  </si>
  <si>
    <t>A.Buliuolis</t>
  </si>
  <si>
    <t>Austra</t>
  </si>
  <si>
    <t>Skujytė</t>
  </si>
  <si>
    <t>Šestokas</t>
  </si>
  <si>
    <t>Pinas</t>
  </si>
  <si>
    <t>Pasvalys</t>
  </si>
  <si>
    <t>PSM</t>
  </si>
  <si>
    <t>E.</t>
  </si>
  <si>
    <t>J.Baikštienė</t>
  </si>
  <si>
    <t>Laučys</t>
  </si>
  <si>
    <t>Telšiai</t>
  </si>
  <si>
    <t>Lotužis</t>
  </si>
  <si>
    <t>COSMA</t>
  </si>
  <si>
    <t>A. Tolstiks/K. Šapka</t>
  </si>
  <si>
    <t>Tumasonytė</t>
  </si>
  <si>
    <t>Gudauskis</t>
  </si>
  <si>
    <t>Kaišiadorys</t>
  </si>
  <si>
    <t>Paradoksas</t>
  </si>
  <si>
    <t>J.Formalienė, D.Sodaitis</t>
  </si>
  <si>
    <t>Naglis</t>
  </si>
  <si>
    <t>Baranauskas</t>
  </si>
  <si>
    <t>Vilnius/Kelmė</t>
  </si>
  <si>
    <t>VU</t>
  </si>
  <si>
    <t>I.Krakoviak-Tolstika,P.Sabaitis</t>
  </si>
  <si>
    <t>Elžbieta</t>
  </si>
  <si>
    <t>Rimaitė</t>
  </si>
  <si>
    <t>Šarūnas</t>
  </si>
  <si>
    <t>Zdanavičius</t>
  </si>
  <si>
    <t>Mantas Jusis</t>
  </si>
  <si>
    <t>Ivaškevičius</t>
  </si>
  <si>
    <t>Jusis Training</t>
  </si>
  <si>
    <t>Mantas Jusys</t>
  </si>
  <si>
    <t>Petrauskaitė</t>
  </si>
  <si>
    <t>R.Sadzevičienė,R.Ančlauskas</t>
  </si>
  <si>
    <t>Kuliavaitė</t>
  </si>
  <si>
    <t>Justė</t>
  </si>
  <si>
    <t>Navikauskaitė</t>
  </si>
  <si>
    <t>Stanislovaitytė</t>
  </si>
  <si>
    <t>Saulė</t>
  </si>
  <si>
    <t>Kupstaitė</t>
  </si>
  <si>
    <t>Guoda</t>
  </si>
  <si>
    <t>Monkevičiūtė</t>
  </si>
  <si>
    <t>Arūnas</t>
  </si>
  <si>
    <t>Balčiūnas</t>
  </si>
  <si>
    <t>Panevėžys</t>
  </si>
  <si>
    <t>Kauno m. atviras lengvosios atletikos čempionatas</t>
  </si>
  <si>
    <t>KIC</t>
  </si>
  <si>
    <t>A.Baranauskas,L.Milikauskaitė</t>
  </si>
  <si>
    <t>Erik</t>
  </si>
  <si>
    <t>Černiavski</t>
  </si>
  <si>
    <t>Švenčionys</t>
  </si>
  <si>
    <t>Z.Zenkevičius</t>
  </si>
  <si>
    <t>Anete Paula</t>
  </si>
  <si>
    <t>Smikarste</t>
  </si>
  <si>
    <t>Martin</t>
  </si>
  <si>
    <t>Plakk</t>
  </si>
  <si>
    <t>EST</t>
  </si>
  <si>
    <t>LAT</t>
  </si>
  <si>
    <t>Kauno atviras lengvosios atletikos čempionatas</t>
  </si>
  <si>
    <t>2025 m. vasario 10-11 d.</t>
  </si>
  <si>
    <t>Oržekauskaitė</t>
  </si>
  <si>
    <t>R.Kančys</t>
  </si>
  <si>
    <t>b.k.</t>
  </si>
  <si>
    <t>Ukvalbergas</t>
  </si>
  <si>
    <t>DNS</t>
  </si>
  <si>
    <t>Finalas</t>
  </si>
  <si>
    <t>A</t>
  </si>
  <si>
    <t>B</t>
  </si>
  <si>
    <t>DQ</t>
  </si>
  <si>
    <t>x</t>
  </si>
  <si>
    <t>I A</t>
  </si>
  <si>
    <t>III A</t>
  </si>
  <si>
    <t>I JA</t>
  </si>
  <si>
    <t>o</t>
  </si>
  <si>
    <t>xo</t>
  </si>
  <si>
    <t>xxx</t>
  </si>
  <si>
    <t>Rez.F</t>
  </si>
  <si>
    <t>xxo</t>
  </si>
  <si>
    <t>xr</t>
  </si>
  <si>
    <t>YC</t>
  </si>
  <si>
    <t>NM</t>
  </si>
  <si>
    <t>II A</t>
  </si>
  <si>
    <t>KSM</t>
  </si>
  <si>
    <t>Andrius Gricevičius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</si>
</sst>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"/>
    <numFmt numFmtId="165" formatCode="m:ss.00"/>
    <numFmt numFmtId="166" formatCode="mm:ss.00"/>
    <numFmt numFmtId="167" formatCode="#.00;&quot;&quot;;&quot;&quot;"/>
    <numFmt numFmtId="168" formatCode="0.000"/>
  </numFmts>
  <fonts count="27">
    <font>
      <sz val="10"/>
      <color rgb="FF000000"/>
      <name val="Calibri"/>
      <scheme val="minor"/>
    </font>
    <font>
      <b/>
      <sz val="10"/>
      <color theme="1"/>
      <name val="Times New Roman"/>
      <family val="1"/>
    </font>
    <font>
      <b/>
      <sz val="10"/>
      <color rgb="FF7030A0"/>
      <name val="Times New Roman"/>
      <family val="1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&quot;Times New Roman&quot;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&quot;Times New Roman&quot;"/>
    </font>
    <font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6"/>
      <name val="Times New Roman"/>
      <family val="1"/>
    </font>
    <font>
      <sz val="12"/>
      <color indexed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  <family val="2"/>
      <charset val="186"/>
    </font>
    <font>
      <b/>
      <sz val="8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12"/>
    <xf numFmtId="0" fontId="15" fillId="0" borderId="12"/>
    <xf numFmtId="0" fontId="15" fillId="0" borderId="12"/>
    <xf numFmtId="0" fontId="16" fillId="0" borderId="12"/>
    <xf numFmtId="0" fontId="22" fillId="0" borderId="12"/>
    <xf numFmtId="0" fontId="22" fillId="0" borderId="12"/>
  </cellStyleXfs>
  <cellXfs count="1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0" fontId="11" fillId="0" borderId="13" xfId="0" applyFont="1" applyBorder="1"/>
    <xf numFmtId="0" fontId="9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1" fillId="0" borderId="0" xfId="0" applyNumberFormat="1" applyFont="1"/>
    <xf numFmtId="2" fontId="1" fillId="0" borderId="7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/>
    </xf>
    <xf numFmtId="49" fontId="17" fillId="0" borderId="12" xfId="1" applyNumberFormat="1" applyFont="1" applyAlignment="1">
      <alignment horizontal="center"/>
    </xf>
    <xf numFmtId="0" fontId="16" fillId="0" borderId="12" xfId="1"/>
    <xf numFmtId="49" fontId="17" fillId="0" borderId="12" xfId="1" applyNumberFormat="1" applyFont="1"/>
    <xf numFmtId="49" fontId="17" fillId="0" borderId="12" xfId="1" applyNumberFormat="1" applyFont="1" applyAlignment="1">
      <alignment horizontal="right"/>
    </xf>
    <xf numFmtId="49" fontId="17" fillId="0" borderId="27" xfId="1" applyNumberFormat="1" applyFont="1" applyBorder="1" applyAlignment="1">
      <alignment horizontal="center"/>
    </xf>
    <xf numFmtId="49" fontId="18" fillId="0" borderId="27" xfId="1" applyNumberFormat="1" applyFont="1" applyBorder="1" applyAlignment="1">
      <alignment horizontal="left"/>
    </xf>
    <xf numFmtId="49" fontId="17" fillId="0" borderId="27" xfId="1" applyNumberFormat="1" applyFont="1" applyBorder="1" applyAlignment="1">
      <alignment horizontal="left"/>
    </xf>
    <xf numFmtId="49" fontId="19" fillId="0" borderId="12" xfId="1" applyNumberFormat="1" applyFont="1"/>
    <xf numFmtId="49" fontId="17" fillId="0" borderId="12" xfId="1" applyNumberFormat="1" applyFont="1" applyAlignment="1">
      <alignment horizontal="left"/>
    </xf>
    <xf numFmtId="165" fontId="13" fillId="0" borderId="4" xfId="0" applyNumberFormat="1" applyFont="1" applyBorder="1" applyAlignment="1">
      <alignment horizont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6" fontId="12" fillId="0" borderId="7" xfId="0" applyNumberFormat="1" applyFont="1" applyBorder="1" applyAlignment="1">
      <alignment horizontal="center" vertical="center"/>
    </xf>
    <xf numFmtId="0" fontId="3" fillId="0" borderId="12" xfId="3" applyFont="1"/>
    <xf numFmtId="0" fontId="15" fillId="0" borderId="12" xfId="3"/>
    <xf numFmtId="164" fontId="3" fillId="0" borderId="12" xfId="3" applyNumberFormat="1" applyFont="1" applyAlignment="1">
      <alignment horizontal="right" vertical="center"/>
    </xf>
    <xf numFmtId="0" fontId="9" fillId="0" borderId="12" xfId="3" applyFont="1" applyAlignment="1">
      <alignment horizontal="center" vertical="center"/>
    </xf>
    <xf numFmtId="0" fontId="3" fillId="0" borderId="12" xfId="3" applyFont="1" applyAlignment="1">
      <alignment horizontal="right" vertical="center"/>
    </xf>
    <xf numFmtId="0" fontId="1" fillId="0" borderId="12" xfId="3" applyFont="1" applyAlignment="1">
      <alignment horizontal="left" vertical="center"/>
    </xf>
    <xf numFmtId="164" fontId="3" fillId="0" borderId="12" xfId="3" applyNumberFormat="1" applyFont="1" applyAlignment="1">
      <alignment horizontal="center" vertical="center"/>
    </xf>
    <xf numFmtId="0" fontId="3" fillId="0" borderId="12" xfId="3" applyFont="1" applyAlignment="1">
      <alignment horizontal="left" vertical="center"/>
    </xf>
    <xf numFmtId="2" fontId="3" fillId="0" borderId="12" xfId="3" applyNumberFormat="1" applyFont="1" applyAlignment="1">
      <alignment horizontal="center" vertical="center"/>
    </xf>
    <xf numFmtId="1" fontId="3" fillId="0" borderId="12" xfId="3" applyNumberFormat="1" applyFont="1" applyAlignment="1">
      <alignment horizontal="center" vertical="center"/>
    </xf>
    <xf numFmtId="2" fontId="11" fillId="0" borderId="12" xfId="3" applyNumberFormat="1" applyFont="1" applyAlignment="1">
      <alignment horizontal="center" vertical="center"/>
    </xf>
    <xf numFmtId="2" fontId="3" fillId="0" borderId="12" xfId="3" applyNumberFormat="1" applyFont="1" applyAlignment="1">
      <alignment horizontal="center"/>
    </xf>
    <xf numFmtId="0" fontId="1" fillId="0" borderId="12" xfId="3" applyFont="1"/>
    <xf numFmtId="0" fontId="1" fillId="0" borderId="19" xfId="3" applyFont="1" applyBorder="1" applyAlignment="1">
      <alignment horizontal="center"/>
    </xf>
    <xf numFmtId="0" fontId="1" fillId="0" borderId="20" xfId="3" applyFont="1" applyBorder="1" applyAlignment="1">
      <alignment horizontal="right" vertical="center"/>
    </xf>
    <xf numFmtId="0" fontId="1" fillId="0" borderId="21" xfId="3" applyFont="1" applyBorder="1"/>
    <xf numFmtId="0" fontId="1" fillId="0" borderId="22" xfId="3" applyFont="1" applyBorder="1"/>
    <xf numFmtId="0" fontId="11" fillId="0" borderId="22" xfId="3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/>
    </xf>
    <xf numFmtId="0" fontId="1" fillId="0" borderId="23" xfId="3" applyFont="1" applyBorder="1"/>
    <xf numFmtId="0" fontId="9" fillId="0" borderId="14" xfId="3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1" fontId="3" fillId="0" borderId="14" xfId="3" applyNumberFormat="1" applyFont="1" applyBorder="1" applyAlignment="1">
      <alignment horizontal="center" vertical="center"/>
    </xf>
    <xf numFmtId="2" fontId="3" fillId="2" borderId="14" xfId="3" applyNumberFormat="1" applyFont="1" applyFill="1" applyBorder="1" applyAlignment="1">
      <alignment horizontal="center"/>
    </xf>
    <xf numFmtId="0" fontId="9" fillId="0" borderId="12" xfId="3" applyFont="1"/>
    <xf numFmtId="2" fontId="11" fillId="0" borderId="22" xfId="3" applyNumberFormat="1" applyFont="1" applyBorder="1" applyAlignment="1">
      <alignment horizontal="center" vertical="center"/>
    </xf>
    <xf numFmtId="2" fontId="10" fillId="0" borderId="11" xfId="3" applyNumberFormat="1" applyFont="1" applyBorder="1" applyAlignment="1">
      <alignment horizontal="center"/>
    </xf>
    <xf numFmtId="0" fontId="14" fillId="0" borderId="12" xfId="3" applyFont="1"/>
    <xf numFmtId="0" fontId="21" fillId="0" borderId="29" xfId="3" applyFont="1" applyBorder="1" applyAlignment="1">
      <alignment horizontal="center" vertical="center" wrapText="1"/>
    </xf>
    <xf numFmtId="0" fontId="21" fillId="0" borderId="30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/>
    </xf>
    <xf numFmtId="0" fontId="3" fillId="0" borderId="14" xfId="3" applyFont="1" applyBorder="1" applyAlignment="1">
      <alignment horizontal="left"/>
    </xf>
    <xf numFmtId="0" fontId="15" fillId="0" borderId="31" xfId="3" applyBorder="1" applyAlignment="1">
      <alignment wrapText="1"/>
    </xf>
    <xf numFmtId="0" fontId="20" fillId="0" borderId="31" xfId="3" applyFont="1" applyBorder="1" applyAlignment="1">
      <alignment wrapText="1"/>
    </xf>
    <xf numFmtId="2" fontId="1" fillId="0" borderId="11" xfId="3" applyNumberFormat="1" applyFont="1" applyBorder="1" applyAlignment="1">
      <alignment horizontal="center" vertical="center"/>
    </xf>
    <xf numFmtId="2" fontId="3" fillId="2" borderId="14" xfId="3" applyNumberFormat="1" applyFont="1" applyFill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20" fillId="0" borderId="28" xfId="3" applyFont="1" applyBorder="1" applyAlignment="1">
      <alignment wrapText="1"/>
    </xf>
    <xf numFmtId="0" fontId="15" fillId="0" borderId="28" xfId="3" applyBorder="1" applyAlignment="1">
      <alignment wrapText="1"/>
    </xf>
    <xf numFmtId="2" fontId="1" fillId="0" borderId="6" xfId="3" applyNumberFormat="1" applyFont="1" applyBorder="1" applyAlignment="1">
      <alignment horizontal="center" vertical="center"/>
    </xf>
    <xf numFmtId="0" fontId="8" fillId="0" borderId="12" xfId="3" applyFont="1" applyAlignment="1">
      <alignment horizontal="left" vertical="center"/>
    </xf>
    <xf numFmtId="0" fontId="3" fillId="0" borderId="12" xfId="3" applyFont="1" applyAlignment="1">
      <alignment horizontal="center"/>
    </xf>
    <xf numFmtId="1" fontId="1" fillId="0" borderId="22" xfId="3" applyNumberFormat="1" applyFont="1" applyBorder="1" applyAlignment="1">
      <alignment horizontal="center" vertical="center"/>
    </xf>
    <xf numFmtId="2" fontId="1" fillId="0" borderId="14" xfId="3" applyNumberFormat="1" applyFont="1" applyBorder="1" applyAlignment="1">
      <alignment horizontal="center" vertical="center"/>
    </xf>
    <xf numFmtId="0" fontId="3" fillId="0" borderId="14" xfId="3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23" fillId="0" borderId="22" xfId="3" applyFont="1" applyBorder="1" applyAlignment="1">
      <alignment horizontal="center" vertical="center"/>
    </xf>
    <xf numFmtId="167" fontId="11" fillId="0" borderId="14" xfId="3" applyNumberFormat="1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167" fontId="11" fillId="0" borderId="11" xfId="3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8" fontId="1" fillId="0" borderId="4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vertical="center"/>
    </xf>
    <xf numFmtId="1" fontId="10" fillId="0" borderId="11" xfId="3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168" fontId="1" fillId="0" borderId="1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24" fillId="0" borderId="5" xfId="2" applyFont="1" applyBorder="1" applyAlignment="1">
      <alignment horizontal="right" vertical="center"/>
    </xf>
    <xf numFmtId="0" fontId="25" fillId="0" borderId="6" xfId="2" applyFont="1" applyBorder="1" applyAlignment="1">
      <alignment horizontal="left" vertical="center"/>
    </xf>
    <xf numFmtId="164" fontId="24" fillId="0" borderId="4" xfId="2" applyNumberFormat="1" applyFont="1" applyBorder="1" applyAlignment="1">
      <alignment horizontal="center" vertical="center"/>
    </xf>
    <xf numFmtId="0" fontId="24" fillId="0" borderId="4" xfId="2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3" fillId="0" borderId="24" xfId="3" applyFont="1" applyBorder="1" applyAlignment="1">
      <alignment horizontal="center"/>
    </xf>
    <xf numFmtId="0" fontId="3" fillId="0" borderId="25" xfId="3" applyFont="1" applyBorder="1" applyAlignment="1">
      <alignment horizontal="center"/>
    </xf>
    <xf numFmtId="0" fontId="3" fillId="0" borderId="26" xfId="3" applyFont="1" applyBorder="1" applyAlignment="1">
      <alignment horizontal="center"/>
    </xf>
    <xf numFmtId="0" fontId="3" fillId="0" borderId="16" xfId="3" applyFont="1" applyBorder="1" applyAlignment="1">
      <alignment horizontal="center"/>
    </xf>
    <xf numFmtId="0" fontId="3" fillId="0" borderId="17" xfId="3" applyFont="1" applyBorder="1" applyAlignment="1">
      <alignment horizontal="center"/>
    </xf>
    <xf numFmtId="0" fontId="3" fillId="0" borderId="18" xfId="3" applyFont="1" applyBorder="1" applyAlignment="1">
      <alignment horizontal="center"/>
    </xf>
  </cellXfs>
  <cellStyles count="7">
    <cellStyle name="Įprastas 2 3" xfId="4"/>
    <cellStyle name="Įprastas 4" xfId="2"/>
    <cellStyle name="Normal" xfId="0" builtinId="0"/>
    <cellStyle name="Normal 10" xfId="1"/>
    <cellStyle name="Normal 10 8 3" xfId="5"/>
    <cellStyle name="Normal 10 9" xfId="6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7" Type="http://schemas.openxmlformats.org/officeDocument/2006/relationships/connections" Target="connection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247650</xdr:colOff>
      <xdr:row>4</xdr:row>
      <xdr:rowOff>107950</xdr:rowOff>
    </xdr:to>
    <xdr:sp macro="" textlink="">
      <xdr:nvSpPr>
        <xdr:cNvPr id="2" name="AutoShape 1" descr="data:image/jpeg;base64,/9j/4AAQSkZJRgABAQEAZABkAAD/2wBDAAgGBgcGBQgHBwcJCQgKDBQNDAsLDBkSEw8UHRofHh0aHBwgJC4nICIsIxwcKDcpLDAxNDQ0Hyc5PTgyPC4zNDL/2wBDAQkJCQwLDBgNDRgyIRwhMjIyMjIyMjIyMjIyMjIyMjIyMjIyMjIyMjIyMjIyMjIyMjIyMjIyMjIyMjIyMjIyMjL/wAARCAKJBD8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+iiigAooooAKKKKACiiigAooooAKKKKACiiigAooooAKKKKACii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8t8SeHfDY07xU1t4a0eBtLt0WEx6fCD5hTzC33eeCo/A+tTWOjeDE0661GfwrpP2sXcNnLp8tjEPsju6xorfKeDuDF+QQcjIrvrjR7G6muHuLeKZLmNY54ZUDpKFJ25UjGRk/5AwSaLpUs8s8mmWbzTRiKSRoFLOg6KTjJA9KAPO72PwzafbAPh/4fZrKC7mnzBEARA0e7b+6OcrICM45BB9alu4PClibyObwJ4eM1nM6SpHbxNlVWFty/us9JxnIABGM8iu/fRdKlTZJptm6+W0WHgU5Rjll5HQkAkdz1qObw/otw7PPpFhIzlizPbISxIAJORzkKo/4CPSgDgmj8JwGVrrwH4fSILeGNktomLNb3CwENmMbQxdTnnAzUNppHhy01HWbKXwdoNxcpNczxRtbRBFiiityVVjH1JmBAxgZPpz6N/Yek4I/suywyyKR9nTlZDmQdOjHk+vemroGjJH5a6VZBN2/aIFxu27c9Ou0Y+nFAHJaPpPg3VtSa0/4QvRbfMPnxebp0YaRPl+YfJtIy2DhiVOAQMis6KDwyZYxP4B8OxJP5ogcQxtlo7lIGDDygQSZFKgZJ6cHFejxWNpBcPPFbQxzPndIqAMc8nn3wPyFZun+GdOtNPktLi2trsSyvLI0kC/MWlMvIOejHI+g70Acja2XhW5Nip8B6BGb6JzButovmlSQI0Z/d8YB3Z64DccGmRweDpL17T/hCdA3s8CQOLSIpJ5skqDJ8vsIScjIOQAe9ehQ6dZW0cUcFnbxJC7SRrHGFCMc5IAHBO5sn3NVv+Ed0TbKo0iwAlx5gFsnz4bcM8c/N8315oA8y0/S/DtjYq1x4N0S6uFE/Lwx7f8Aj9MIX/V84BGG6kDHFXbiz8LQpNcyeBNC821tNRlaNYY9jNbOikf6rncCCGI45GDnNegjw/owTYNIsNuCMfZkxgtvPb+98315605tD0h9+7S7Ft4kD5t0O4SY3g8c7sDPrjmgDgLm28M2U863PgPw0kcNy9u0nlRYyLU3KnmIADA2nJ4681ILbwirR+d4E0SJDeNayStYpsjIMYBP7rK7hJxuAAIwSMiu6l0LSJw4m0qxkDtucPbodx2bMnjk7Pl+nHSiPQtIiZWi0uyQq24FYFHPy88D/YX/AL5HoKAOd8P+GvDS6tqcUfhrR459KvkWC4SxiVxmOOVTuC5DKXwD1+UHrXZVXtbOK084oCXnkMsrnq7EAZP0AUD2Aqx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//AMI9qn/Q565/35sv/kej/hHtU/6HPXP+/Nl/8j0AdB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pqmnX2k6Xc38/jLXjHBGXKrDY5bHQD/R+pPH41B5FxFNNbXHjfXVurcRGZFtLUgeYSFIP2X5hlW5HTac4xQB2VFcL9pQ7AvjnxGzvN5Comn27P5nliXbtFrn7hDfT6GoYLq4N/cW1z4z16IJLDFGRZ2/JlJCb82YCEnAwT+WRkA9AorzxLy5XXbiyuPGuvJbgwJBMLK2wXd3TazfZcLlkAUnAORjORWnYwyalKkVr45153eIzKDa2i5QMVJ5th/ECMdaAOworhIbuK4mMUfjrxEZACVVrC2XfiQRNtza/NhyFOM4yM1LDItxt8rx3r774fPXFna/Mm/Zx/ovJ3YG3ryOKAO2ori1O+SWMeO9e8yIoChtLQMd7Mi7R9l+bLIw4z0z05rK07ULySzW41DxvrcPEpKJY2xbC3BhU/8exxk4yOoJ7CgD0miuCe52jzz4911bZLe5mlDWFsHAhZVc4+y8bSeQRk5BHFPN3EsrxP468RIySNG2/T7dQGWPzSMm167BuHqOmaAO6ori4z5sqRJ4618yvI8Qj+yWu4MpVWyPsuQAXXJ6c56VNp2n6ley3tu3jHW1uLKfyJgIbLGSiupH+j9CrqfY5HOM0Add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//AMI9qn/Q565/35sv/kej/hHtU/6HPXP+/Nl/8j0AdB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Vext5bSzjgmvZ72Rc5nnCB3ySeQiqvHTgDp681YoAKKKKACiiigAooooAKKKKACiiigAooooAKKKKACiiigAooooAKKKKACiiigAooooAKKKKACiiigAooooAKKKKACiiigAooooAKKKKACiiigAooooAKKKKACiiigAooooAKKKKACiiigAooooAKKKKACiiigAooooAKKKKACiiigAooooAKKKKACiiigAooooAKKKKACiiigAooooAo6zpiaxo91p7uUE8ZUOBnY3UNj2OD+FQz6LDfXsWoT+ZDdpbPATDJgDd3zjkr8209t545rUooA5zT/B1rp1zBOl9eu0NwLkB/KAZxB5HIVBxs9Mc81HceGGh0a60+2mnuzfO3ny3MqKys3PnZVASykLtHGAABjArp6KAMV/DFk90JfMmEWy3VoARsbyGLx9s8E8884Hvmvpnht9I1xLmC5kmtPIki2SuoMe6QyAKAnzDJI5bI9+3RUUAcjY+EDcacF1C4uYbhJp2j8tk/dpJcibH3SCG2ICDnjI71pWnhaxtF04CWeRrCSV4mdlBYSEsVbaACu7awGOqKe1blFAHLL4GtEne4XUtQ+0Fo3WUmMsrJI7qfufMf3jqd2cg+vNO/4Qiz8rYdQvzw4zmPPzTicn7n94Y+n5109FAHNz+C7K4W5V72+AuIryJ8GPhbkqZMfJ2KjHp3zS33g21vvtBfUdQieaf7QXidFZX+zm3yp2cfIc/Xn2ro6KAOZHgmw2or3Vy6rc/alBWJdknycqVQFfuY+XHDMO4xrabp32O41G6cgzX1x57gdFwixqB/wFAT7k1oUUAFFFFABRRRQAUUUUAFFFFABRRRQAUUUUAFFFFABRRRQAUUUUAFFFFABRRRQAUUUUAFFFFABRRRQAUUUUAFFFFABRRRQAUUUUAFFFFABRRRQAUUUUAFFFFABRRRQAUUUUAFFFFABRRRQAUUUUAFFFFABRRRQAUUUUAFFcR4YHiHxB4etdUk8SzQvOXzGlnCQuHZe6+1a/9i69/wBDXcf+AUH/AMTQB0FFc/8A2Lr3/Q13H/gFB/8AE1m2kHiG417UtPbxPMEtI4XVhZw5beGzn5e22gDsqK5/+xde/wChruP/AACg/wDiaP7F17/oa7j/AMAoP/iaAOgorn/7F17/AKGu4/8AAKD/AOJo/sXXv+hruP8AwCg/+JoA6CiuN8PweIdY0Gz1CTxPPG88e8qtnDgc/wC7Wl/Yuvf9DXcf+AUH/wATQB0FFc//AGLr3/Q13H/gFB/8TR/Yuvf9DXcf+AUH/wATQB0FFc//AGLr3/Q13H/gFB/8TR/Yuvf9DXcf+AUH/wATQB0FFc//AGLr3/Q13H/gFB/8TR/Yuvf9DXcf+AUH/wATQB0FFcb4fg8Q6xoNnqEnieaN5495VbOHA5/3a0v7F17/AKGu4/8AAKD/AOJoA6Ciuf8A7F17/oa7j/wCg/8AiabJo+vJE7/8JVcHaCf+PKD/AOJoA6KiuN8O2/iHWvDOlarL4nmjkvbOG4ZFs4cKXQMQPl6c1p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xurQeIdOl01E8TzOLu8W2bNnD8oKscj5evy1pf2Lr3/Q13H/gFB/8TQB0FFc//Yuvf9DXcf8AgFB/8TR/Yuvf9DXcf+AUH/xNAHQUVz/9i69/0Ndx/wCAUH/xNH9i69/0Ndx/4BQf/E0AdBRXP/2Lr3/Q13H/AIBQf/E0f2Lr3/Q13H/gFB/8TQB0FFczeaZr9tZXE6+KrgmKNnANnBzgZ/u1DpNj4g1HRrG9fxTOj3FvHMyizhwCyg4+770AdZRXP/2Lr3/Q13H/AIBQf/E0f2Lr3/Q13H/gFB/8TQB0FFc//Yuvf9DXcf8AgFB/8TR/Yuvf9DXcf+AUH/xNAHQUVz/9i69/0Ndx/wCAUH/xNH9i69/0Ndx/4BQf/E0AdBRXP/2Lr3/Q13H/AIBQf/E0f2Lr3/Q13H/gFB/8TQB0FFc//Yuvf9DXcf8AgFB/8TR/Yuvf9DXcf+AUH/xNAHQUVz/9i69/0Ndx/wCAUH/xNZXiaLxFofhfVdWi8TzSSWVpJOqPZw4YqpIB+X2oA7Wiuf8A7F17/oa7j/wCg/8AiaP7F17/AKGu4/8AAKD/AOJoA6Ciuf8A7F17/oa7j/wCg/8AiaP7F17/AKGu4/8AAKD/AOJoA6Ciuf8A7F17/oa7j/wCg/8AiaP7F17/AKGu4/8AAKD/AOJoA6Ciuf8A7F17/oa7j/wCg/8AiaP7F17/AKGu4/8AAKD/AOJoA6Ciuf8A7F17/oa7j/wCg/8AiaP7F17/AKGu4/8AAKD/AOJoA6Ciuf8A7F17/oa7j/wCg/8AiaP7F17/AKGu4/8AAKD/AOJoA6CiuI8SJ4i0TTIbqLxPNIz3ltbkPZw4xLMkZP3eoDE1r/2Lr3/Q13H/AIBQf/E0AdBRXP8A9i69/wBDXcf+AUH/AMTR/Yuvf9DXcf8AgFB/8TQB0FFc/wD2Lr3/AENdx/4BQf8AxNH9i69/0Ndx/wCAUH/xNAHQUVz/APYuvf8AQ13H/gFB/wDE0f2Lr3/Q13H/AIBQf/E0AdBRXP8A9i69/wBDXcf+AUH/AMTR/Yuvf9DXcf8AgFB/8TQB0FFc/wD2Lr3/AENdx/4BQf8AxNH9i69/0Ndx/wCAUH/xNAHQUVzsmj68kTv/AMJVcHaCf+PKD/4ms/w7b+IdZ8M6TqsvieaOS9s4bhkWzhwpdAxA+XpzQB2VFc//AGLr3/Q13H/gFB/8TR/Yuvf9DXcf+AUH/wATQB0FFc//AGLr3/Q13H/gFB/8TR/Yuvf9DXcf+AUH/wATQB0FFc//AGLr3/Q13H/gFB/8TWa0HiFfE0elf8JPN5b2b3Jf7HDnIdVx93p81AHZUVz/APYuvf8AQ13H/gFB/wDE0f2Lr3/Q13H/AIBQf/E0AdBRXP8A9i69/wBDXcf+AUH/AMTR/Yuvf9DXcf8AgFB/8TQB0FFc/wD2Lr3/AENdx/4BQf8AxNH9i69/0Ndx/wCAUH/xNAHQUVz/APYuvf8AQ13H/gFB/wDE0f2Lr3/Q13H/AIBQf/E0AdBRXP8A9i69/wBDXcf+AUH/AMTR/Yuvf9DXcf8AgFB/8TQB0FFc/wD2Lr3/AENdx/4BQf8AxNH9i69/0Ndx/wCAUH/xNAHQUVz/APYuvf8AQ13H/gFB/wDE0f2Lr3/Q13H/AIBQf/E0AdBRXP8A9i69/wBDXcf+AUH/AMTR/Yuvf9DXcf8AgFB/8TQB0FFc/wD2Lr3/AENdx/4BQf8AxNH9i69/0Ndx/wCAUH/xNAHQUVxWgReIdXsbieTxPNG0V9dWoC2cPIimeMH7vUhAfxrV/sXXv+hruP8AwCg/+JoA6Ciuf/sXXv8Aoa7j/wAAoP8A4mj+xde/6Gu4/wDAKD/4mgDoKK5/+xde/wChruP/AACg/wDiaP7F17/oa7j/AMAoP/iaAOgorn/7F17/AKGu4/8AAKD/AOJo/sXXv+hruP8AwCg/+JoA6CiuT1ax8Qafo19ex+KZ2e3t5JVVrOHBKqTg/L7Vaj0fXniRz4ruMsoP/HlB/wDE0AdFRXP/ANi69/0Ndx/4BQf/ABNH9i69/wBDXcf+AUH/AMTQB0FFc/8A2Lr3/Q13H/gFB/8AE0f2Lr3/AENdx/4BQf8AxNAHQUVz/wDYuvf9DXcf+AUH/wATR/Yuvf8AQ13H/gFB/wDE0AdBRXP/ANi69/0Ndx/4BQf/ABNZetvr2gLZXB8QS3Sy3HlNG9rEox5btnIXPVRQBb+HH/IhaZ/21/8ARr11Nct8OP8AkQtM/wC2v/o166mgArn9M/5HXxB/1xtP5SV0Fc/pn/I6+IP+uNp/KSgDoKKKKACiiigDn/A//IlaV/1x/qa6Cuf8D/8AIlaV/wBcf6mugoAKKKKACiiigAooooA5/wAD/wDIlaV/1x/qa6Cuf8D/APIlaV/1x/qa6CgAqOf/AI95f9w/yqSo5/8Aj3l/3D/KgDD8Cf8AJPPDX/YKtf8A0UtdBXP+BP8Aknnhr/sFWv8A6KWugoAKKKKACiiigAooooAKKKKACiiigAooooAKKKKACiiigAooooAKKKKACiiigAooooA5/wAT/wDHx4f/AOwrH/6LkroK5/xP/wAfHh//ALCsf/ouSugoAKKKKACiiigAooooAqar/wAge9/695P/AEE1V8M/8ipo/wD14wf+gCrWq/8AIHvf+veT/wBBNVfDP/IqaP8A9eMH/oAoA1aKKKACiiigAooooAKKKKACiiigArm/iD/yTnxJ/wBgy4/9Fmukrm/iD/yTnxJ/2DLj/wBFmgDpKKKKACiiigAooooAKKKKACiiigAooooA5fx9/wAi9a/9hXT/AP0rirqK5fx9/wAi9a/9hXT/AP0rirqKACiiigAooooAKKKKACiiigAooooAjn/495f9w/yrD8Cf8k88Nf8AYKtf/RS1uT/8e8v+4f5Vh+BP+SeeGv8AsFWv/opaAOgooooAKKKKACufk/5KHB/2CpP/AEaldBXPyf8AJQ4P+wVJ/wCjUoA6CiiigAooooAKKKKACiiigAooooAKKKKACiiigAooooAKKKKAOb8E/wDIHvv+wxqP/pXLXSVzfgn/AJA99/2GNR/9K5a6SgAooooAKKKKACiiigDK8Tf8iprH/XjP/wCgGtGD/j3i/wBwfyrO8Tf8iprH/XjP/wCgGtGD/j3i/wBwfyoAkooooAKKKKACiiigArlPHn/Hhpn/AF/f+0Za6uuU8ef8eGmf9f3/ALRloAd8OP8AkQtM/wC2v/o166muW+HH/IhaZ/21/wDRr11NABXP6Z/yOviD/rjafykroK5/TP8AkdfEH/XG0/lJQB0FFFFABRRRQBz/AIH/AORK0r/rj/U10Fc/4H/5ErSv+uP9TXQUAFFFFABRRRQAUUUUAc/4H/5ErSv+uP8AU10Fc/4H/wCRK0r/AK4/1NdBQAVHP/x7y/7h/lUlRz/8e8v+4f5UAYfgT/knnhr/ALBVr/6KWugrn/An/JPPDX/YKtf/AEUtdBQAUUUUAFFFFABRRRQAUUUUAFFFFABRRRQAUUUUAFFFFABRRRQAUUUUAFFFFABRRRQBz/if/j48P/8AYVj/APRcldBXP+J/+Pjw/wD9hWP/ANFyV0FABRRRQAUUUUAFFFFAFTVf+QPe/wDXvJ/6Caq+Gf8AkVNH/wCvGD/0AVa1X/kD3v8A17yf+gmqvhn/AJFTR/8Arxg/9AFAGrRRRQAUUUUAFFFFABRRRQAUUUUAFc38Qf8AknPiT/sGXH/os10lc38Qf+Sc+JP+wZcf+izQB0lFFFABRRRQAUUUUAFFFFABRRRQAUUUUAcv4+/5F61/7Cun/wDpXFXUVy/j7/kXrX/sK6f/AOlcVdRQAUUUUAFFFFABRRRQAUUUUAFFFFAEc/8Ax7y/7h/lWH4E/wCSeeGv+wVa/wDopa3J/wDj3l/3D/KsPwJ/yTzw1/2CrX/0UtAHQUUUUAFFFFABXPyf8lDg/wCwVJ/6NSugrn5P+Shwf9gqT/0alAHQUUUUAFFFFABRRRQAUUUUAFFFFABRRRQAUUUUAFFFFABRRRQBzfgn/kD33/YY1H/0rlrpK5vwT/yB77/sMaj/AOlctdJQAUUUUAFFFFABRRRQBleJv+RU1j/rxn/9ANaMH/HvF/uD+VZ3ib/kVNY/68Z//QDWjB/x7xf7g/lQBJRRRQAUUUUAFFFFABXKePP+PDTP+v7/ANoy11dcp48/48NM/wCv7/2jLQBj+BPF/hnT/BlhaXviLSba5jMoeGa9jR1PmMeQWyK6P/hO/B//AENeh/8Agxh/+Kql8OoYm8B6aWjQk+byVH/PV66nyIf+eUf/AHyKAMP/AITvwf8A9DXof/gxh/8Aiqw9O8aeFU8Xa5O/iXRlikhtQkhv4grkCTODu5xkZ+tdx5EP/PKP/vkVgaZDF/wmmvjykwIbT+EeklAD/wDhO/B//Q16H/4MYf8A4qj/AITvwf8A9DXof/gxh/8Aiq3PIh/55R/98ijyIf8AnlH/AN8igDD/AOE78H/9DXof/gxh/wDiqP8AhO/B/wD0Neh/+DGH/wCKrc8iH/nlH/3yKPIh/wCeUf8A3yKAOH8HeNPCtr4R0yC48S6NFKkOGjkv4lZTk9QW4rc/4Tvwf/0Neh/+DGH/AOKpngiGI+C9KJiQnyf7o9TW/wCRD/zyj/75FAGH/wAJ34P/AOhr0P8A8GMP/wAVR/wnfg//AKGvQ/8AwYw//FVueRD/AM8o/wDvkUeRD/zyj/75FAGH/wAJ34P/AOhr0P8A8GMP/wAVR/wnfg//AKGvQ/8AwYw//FVueRD/AM8o/wDvkUeRD/zyj/75FAGH/wAJ34P/AOhr0P8A8GMP/wAVR/wnfg//AKGvQ/8AwYw//FVueRD/AM8o/wDvkUeRD/zyj/75FAHD+DvGnhW18I6ZBceJdGilSHDRyX8SspyeoLcVuf8ACd+D/wDoa9D/APBjD/8AFUzwRDEfBelExIT5P90eprf8iH/nlH/3yKAMP/hO/B//AENeh/8Agxh/+Kpk/jrwgYJAPFWhklTgDUIvT/erf8iH/nlH/wB8io54Ifs8v7qP7h/hHpQBxfgvxp4VtfAvh63uPEujQzxaZbJJHJfxKyMIlBBBbIIPGK3P+E78H/8AQ16H/wCDGH/4qmeBYYj8PfDRMSEnSrXJKj/nktb/AJ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cP4i8aeFZ59DMPiXRpBHqaO5S/iOxdkgycNwORz71uf8J34P/6GvQ//AAYw/wDxVM8TwxC40DESc6rH/CP+eclb/kQ/88o/++RQBh/8J34P/wChr0P/AMGMP/xVH/Cd+D/+hr0P/wAGMP8A8VW55EP/ADyj/wC+RR5EP/PKP/vkUAYf/Cd+D/8Aoa9D/wDBjD/8VR/wnfg//oa9D/8ABjD/APFVueRD/wA8o/8AvkUeRD/zyj/75FAGH/wnfg//AKGvQ/8AwYw//FUf8J34P/6GvQ//AAYw/wDxVbnkQ/8APKP/AL5FHkQ/88o/++RQBzOpeOPCMmlXiJ4p0RmaBwFGoREk7Tx96q/h3xt4Tg8M6VFL4n0WORLOFXR7+IFSEAII3cGuj1SCH+yL390n+of+Ef3TVbwzBEfCmjkxJn7DD/CP7goAr/8ACd+D/wDoa9D/APBjD/8AFUf8J34P/wChr0P/AMGMP/xVbnkQ/wDPKP8A75FHkQ/88o/++RQBh/8ACd+D/wDoa9D/APBjD/8AFUf8J34P/wChr0P/AMGMP/xVbnkQ/wDPKP8A75FHkQ/88o/++RQBh/8ACd+D/wDoa9D/APBjD/8AFUf8J34P/wChr0P/AMGMP/xVbnkQ/wDPKP8A75FHkQ/88o/++RQBh/8ACd+D/wDoa9D/APBjD/8AFUf8J34P/wChr0P/AMGMP/xVbnkQ/wDPKP8A75FHkQ/88o/++RQBh/8ACd+D/wDoa9D/APBjD/8AFUf8J34P/wChr0P/AMGMP/xVbnkQ/wDPKP8A75FHkQ/88o/++RQBh/8ACd+D/wDoa9D/APBjD/8AFVgeOfGfha78BeILa28S6PNPLp86RxR30TM7FCAAA2ST6V3fkQ/88o/++RXOfECGIfDrxIREgI024wQo/wCeZoAn/wCE78H/APQ16H/4MYf/AIqj/hO/B/8A0Neh/wDgxh/+Krc8iH/nlH/3yKPIh/55R/8AfIoAw/8AhO/B/wD0Neh/+DGH/wCKo/4Tvwf/ANDXof8A4MYf/iq3PIh/55R/98ijyIf+eUf/AHyKAMP/AITvwf8A9DXof/gxh/8AiqP+E78H/wDQ16H/AODGH/4qtzyIf+eUf/fIo8iH/nlH/wB8igDD/wCE78H/APQ16H/4MYf/AIqj/hO/B/8A0Neh/wDgxh/+Krc8iH/nlH/3yKPIh/55R/8AfIoAw/8AhO/B/wD0Neh/+DGH/wCKo/4Tvwf/ANDXof8A4MYf/iq3PIh/55R/98ijyIf+eUf/AHyKAMP/AITvwf8A9DXof/gxh/8AiqP+E78H/wDQ16H/AODGH/4qtzyIf+eUf/fIo8iH/nlH/wB8igDgPG3jLwvd6Hbx23iTR5nGp2LlY76JiFW5jZjgN0ABJPYCuj/4Tvwf/wBDXof/AIMYf/iqqePYYh4ftiIkH/E10/oo/wCfqKun8iH/AJ5R/wDfIoAw/wDhO/B//Q16H/4MYf8A4qj/AITvwf8A9DXof/gxh/8Aiq3PIh/55R/98ijyIf8AnlH/AN8igDD/AOE78H/9DXof/gxh/wDiqP8AhO/B/wD0Neh/+DGH/wCKrc8iH/nlH/3yKPIh/wCeUf8A3yKAMP8A4Tvwf/0Neh/+DGH/AOKo/wCE78H/APQ16H/4MYf/AIqtzyIf+eUf/fIo8iH/AJ5R/wDfIoAw/wDhO/B//Q16H/4MYf8A4qj/AITvwf8A9DXof/gxh/8Aiq3PIh/55R/98ijyIf8AnlH/AN8igDD/AOE78H/9DXof/gxh/wDiqP8AhO/B/wD0Neh/+DGH/wCKrc8iH/nlH/3yKPIh/wCeUf8A3yKAMCfx14QMEgHirQySpwBqEXp/vVjeC/GnhW18C+Hre48S6NDPFplskkcl/ErIwiUEEFsgg8YrtJ4Ifs8v7qP7h/hHpWJ4FhiPw98NExISdKtckqP+eS0AP/4Tvwf/ANDXof8A4MYf/iqP+E78H/8AQ16H/wCDGH/4qtzyIf8AnlH/AN8ijyIf+eUf/fIoAw/+E78H/wDQ16H/AODGH/4qj/hO/B//AENeh/8Agxh/+Krc8iH/AJ5R/wDfIo8iH/nlH/3yKAMP/hO/B/8A0Neh/wDgxh/+KrDfxp4VPjuC4/4SXRvIGmSIZPt8W0MZUIGd2M4BOPau48iH/nlH/wB8isB4Yv8AhYUA8pMf2VJxtH/PVKAH/wDCd+D/APoa9D/8GMP/AMVR/wAJ34P/AOhr0P8A8GMP/wAVW55EP/PKP/vkUeRD/wA8o/8AvkUAYf8Awnfg/wD6GvQ//BjD/wDFUf8ACd+D/wDoa9D/APBjD/8AFVueRD/zyj/75FHkQ/8APKP/AL5FAGH/AMJ34P8A+hr0P/wYw/8AxVH/AAnfg/8A6GvQ/wDwYw//ABVbnkQ/88o/++RR5EP/ADyj/wC+RQBh/wDCd+D/APoa9D/8GMP/AMVR/wAJ34P/AOhr0P8A8GMP/wAVW55EP/PKP/vkUeRD/wA8o/8AvkUAYf8Awnfg/wD6GvQ//BjD/wDFUf8ACd+D/wDoa9D/APBjD/8AFVueRD/zyj/75FHkQ/8APKP/AL5FAGH/AMJ34P8A+hr0P/wYw/8AxVH/AAnfg/8A6GvQ/wDwYw//ABVbnkQ/88o/++RR5EP/ADyj/wC+RQBh/wDCd+D/APoa9D/8GMP/AMVR/wAJ34P/AOhr0P8A8GMP/wAVW55EP/PKP/vkUeRD/wA8o/8AvkUAYf8Awnfg/wD6GvQ//BjD/wDFUf8ACd+D/wDoa9D/APBjD/8AFVueRD/zyj/75FHkQ/8APKP/AL5FAGH/AMJ34P8A+hr0P/wYw/8AxVH/AAnfg/8A6GvQ/wDwYw//ABVbnkQ/88o/++RR5EP/ADyj/wC+RQBwnhDxn4WttKvUuPEujxM2q38irJfRKSrXUrKwy3Qggg9wQa3/APhO/B//AENeh/8Agxh/+KqDwVDEdHvsxIf+JxqP8I/5+5a6PyIf+eUf/fIoAw/+E78H/wDQ16H/AODGH/4qj/hO/B//AENeh/8Agxh/+Krc8iH/AJ5R/wDfIo8iH/nlH/3yKAMP/hO/B/8A0Neh/wDgxh/+Ko/4Tvwf/wBDXof/AIMYf/iq3PIh/wCeUf8A3yKPIh/55R/98igDD/4Tvwf/ANDXof8A4MYf/iqP+E78H/8AQ16H/wCDGH/4qtzyIf8AnlH/AN8ijyIf+eUf/fIoA5HxF428Jz+GdVii8T6LJI9nMqIl/ESxKEAAbuTV+Hx14QEEYPirQwQoyDqEXp/vVb8TQRDwprBESZ+wzfwj+4a0IIIfs8X7qP7g/hHpQBj/APCd+D/+hr0P/wAGMP8A8VR/wnfg/wD6GvQ//BjD/wDFVueRD/zyj/75FHkQ/wDPKP8A75FAGH/wnfg//oa9D/8ABjD/APFUf8J34P8A+hr0P/wYw/8AxVbnkQ/88o/++RR5EP8Azyj/AO+RQBh/8J34P/6GvQ//AAYw/wDxVH/Cd+D/APoa9D/8GMP/AMVW55EP/PKP/vkUeRD/AM8o/wDvkUAYf/Cd+D/+hr0P/wAGMP8A8VXP+K/E+gavDpttpmuaZezi83mK2u45G2iKTJwpJxyK7zyIf+eUf/fIrlfHUUaWOmFUVT9u6gY/5Yy0AS/Dj/kQtM/7a/8Ao166muW+HH/IhaZ/21/9GvXU0AFc/pn/ACOviD/rjafykroK5/TP+R18Qf8AXG0/lJQB0FFFFABRRRQBz/gf/kStK/64/wBTXQVz/gf/AJErSv8Arj/U10FABRRRQAUUUUAFFFFAHP8Agf8A5ErSv+uP9TXQVz/gf/kStK/64/1NdBQAVHP/AMe8v+4f5VJUc/8Ax7y/7h/lQBh+BP8Aknnhr/sFWv8A6KWugrn/AAJ/yTzw1/2CrX/0UtdBQAUUUUAFFFFABRRRQAUUUUAFFFFABRRRQAUUUUAFFFFABRRRQAUUUUAFFFFABRRRQBz/AIn/AOPjw/8A9hWP/wBFyV0Fc/4n/wCPjw//ANhWP/0XJXQUAFFFFABRRRQAUUUUAVNV/wCQPe/9e8n/AKCaq+Gf+RU0f/rxg/8AQBVrVf8AkD3v/XvJ/wCgmqvhn/kVNH/68YP/AEAUAatFFFABRRRQAUUUUAFFFFABRRRQAVzfxB/5Jz4k/wCwZcf+izXSVzfxB/5Jz4k/7Blx/wCizQB0lFFFABRRRQAUUUUAFFFFABRRRQAUUUUAcv4+/wCRetf+wrp//pXFXUVy/j7/AJF61/7Cun/+lcVdRQAUUUUAFFFFABRRRQAUUUUAFFFFAEc//HvL/uH+VYfgT/knnhr/ALBVr/6KWtyf/j3l/wBw/wAqw/An/JPPDX/YKtf/AEUtAHQUUUUAFFFFABXPyf8AJQ4P+wVJ/wCjUroK5+T/AJKHB/2CpP8A0alAHQUUUUAFFFFABRRRQAUUUUAFFFFABRRRQAUUUUAFFFFABRRRQBzfgn/kD33/AGGNR/8ASuWukrm/BP8AyB77/sMaj/6Vy10lABRRRQAUUUUAFFFFAGV4m/5FTWP+vGf/ANANaMH/AB7xf7g/lWd4m/5FTWP+vGf/ANANaMH/AB7xf7g/lQBJRRRQAUUUUAFFFFABXKePP+PDTP8Ar+/9oy11dcp48/48NM/6/v8A2jLQBj+BPEcVn4MsLdtM1aUoZRvhsXdD+8bowGDXR/8ACWQ/9AfXP/BdJ/hVb4cf8iFpn/bX/wBGvXU0Ac//AMJZD/0B9c/8F0n+FYeneJ4k8Xa5L/ZWskPDajaLBywwJOoxx14rvK5/TP8AkdfEH/XG0/lJQAf8JZD/ANAfXP8AwXSf4Uf8JZD/ANAfXP8AwXSf4V0FFAHP/wDCWQ/9AfXP/BdJ/hR/wlkP/QH1z/wXSf4V0FFAHB+DvE8UHhHTIjpWsuVhxujsHZTyehA5rc/4SyH/AKA+uf8Aguk/wo8D/wDIlaV/1x/qa6CgDn/+Esh/6A+uf+C6T/Cj/hLIf+gPrn/guk/wroKKAOf/AOEsh/6A+uf+C6T/AAo/4SyH/oD65/4LpP8ACugooA5//hLIf+gPrn/guk/wo/4SyH/oD65/4LpP8K6CigDg/B3ieKDwjpkR0rWXKw43R2Dsp5PQgc1uf8JZD/0B9c/8F0n+FHgf/kStK/64/wBTXQUAc/8A8JZD/wBAfXP/AAXSf4UyfxZCYJB/Y+ufdPXTpPT6V0dRz/8AHvL/ALh/lQBw/gvxPFb+BfD0J0rWXMemWyF47B2VsRKMggcj3rc/4SyH/oD65/4LpP8ACjwJ/wAk88Nf9gq1/wDRS10FAHP/APCWQ/8AQH1z/wAF0n+FH/CWQ/8AQH1z/wAF0n+FdBRQBz//AAlkP/QH1z/wXSf4Uf8ACWQ/9AfXP/BdJ/hXQUUAc/8A8JZD/wBAfXP/AAXSf4Uf8JZD/wBAfXP/AAXSf4V0FFAHP/8ACWQ/9AfXP/BdJ/hR/wAJZD/0B9c/8F0n+FdBRQBz/wDwlkP/AEB9c/8ABdJ/hR/wlkP/AEB9c/8ABdJ/hXQUUAc//wAJZD/0B9c/8F0n+FH/AAlkP/QH1z/wXSf4V0FFAHP/APCWQ/8AQH1z/wAF0n+FH/CWQ/8AQH1z/wAF0n+FdBRQBz//AAlkP/QH1z/wXSf4Uf8ACWQ/9AfXP/BdJ/hXQUUAc/8A8JZD/wBAfXP/AAXSf4Uf8JZD/wBAfXP/AAXSf4V0FFAHP/8ACWQ/9AfXP/BdJ/hR/wAJZD/0B9c/8F0n+FdBRQBz/wDwlkP/AEB9c/8ABdJ/hR/wlkP/AEB9c/8ABdJ/hXQUUAc//wAJZD/0B9c/8F0n+FH/AAlkP/QH1z/wXSf4V0FFAHB+IvE8Us+hkaVrK7NTR/nsHGfkk4HHJ56Vuf8ACWQ/9AfXP/BdJ/hR4n/4+PD/AP2FY/8A0XJXQUAc/wD8JZD/ANAfXP8AwXSf4Uf8JZD/ANAfXP8AwXSf4V0FFAHP/wDCWQ/9AfXP/BdJ/hR/wlkP/QH1z/wXSf4V0FFAHP8A/CWQ/wDQH1z/AMF0n+FH/CWQ/wDQH1z/AMF0n+FdBRQByupeKoX0q8X+yNbGYHGTp8gA+U+1V/DvimKLwzpUZ0nWmKWcK7k0+Qg4Qcg45FdPqv8AyB73/r3k/wDQTVXwz/yKmj/9eMH/AKAKAKn/AAlkP/QH1z/wXSf4Uf8ACWQ/9AfXP/BdJ/hXQUUAc/8A8JZD/wBAfXP/AAXSf4Uf8JZD/wBAfXP/AAXSf4V0FFAHP/8ACWQ/9AfXP/BdJ/hR/wAJZD/0B9c/8F0n+FdBRQBz/wDwlkP/AEB9c/8ABdJ/hR/wlkP/AEB9c/8ABdJ/hXQUUAc//wAJZD/0B9c/8F0n+FH/AAlkP/QH1z/wXSf4V0FFAHP/APCWQ/8AQH1z/wAF0n+FYHjnxNFc+AvEEA0rWIzJp8675LB1VcoeSSOB7139c38Qf+Sc+JP+wZcf+izQBJ/wlkP/AEB9c/8ABdJ/hR/wlkP/AEB9c/8ABdJ/hXQUUAc//wAJZD/0B9c/8F0n+FH/AAlkP/QH1z/wXSf4V0FFAHP/APCWQ/8AQH1z/wAF0n+FH/CWQ/8AQH1z/wAF0n+FdBRQBz//AAlkP/QH1z/wXSf4Uf8ACWQ/9AfXP/BdJ/hXQUUAc/8A8JZD/wBAfXP/AAXSf4Uf8JZD/wBAfXP/AAXSf4V0FFAHP/8ACWQ/9AfXP/BdJ/hR/wAJZD/0B9c/8F0n+FdBRQB55428SxXGh26DStYTGp2L5ksXUcXMZxkjqcYA7muj/wCEsh/6A+uf+C6T/Cq/j7/kXrX/ALCun/8ApXFXUUAc/wD8JZD/ANAfXP8AwXSf4Uf8JZD/ANAfXP8AwXSf4V0FFAHP/wDCWQ/9AfXP/BdJ/hR/wlkP/QH1z/wXSf4V0FFAHP8A/CWQ/wDQH1z/AMF0n+FH/CWQ/wDQH1z/AMF0n+FdBRQBz/8AwlkP/QH1z/wXSf4Uf8JZD/0B9c/8F0n+FdBRQBz/APwlkP8A0B9c/wDBdJ/hR/wlkP8A0B9c/wDBdJ/hXQUUAc5P4shMEg/sfXPunrp0np9KxvBfieK38C+HoTpWsuY9MtkLx2DsrYiUZBA5HvXcT/8AHvL/ALh/lWH4E/5J54a/7BVr/wCiloAP+Esh/wCgPrn/AILpP8KP+Esh/wCgPrn/AILpP8K6CigDn/8AhLIf+gPrn/guk/wo/wCEsh/6A+uf+C6T/CugooA5/wD4SyH/AKA+uf8Aguk/wrDfxPF/wnUE39lazgaZImz7A+7/AFqHOMdPeu8rn5P+Shwf9gqT/wBGpQAf8JZD/wBAfXP/AAXSf4Uf8JZD/wBAfXP/AAXSf4V0FFAHP/8ACWQ/9AfXP/BdJ/hR/wAJZD/0B9c/8F0n+FdBRQBz/wDwlkP/AEB9c/8ABdJ/hR/wlkP/AEB9c/8ABdJ/hXQUUAc//wAJZD/0B9c/8F0n+FH/AAlkP/QH1z/wXSf4V0FFAHP/APCWQ/8AQH1z/wAF0n+FH/CWQ/8AQH1z/wAF0n+FdBRQBz//AAlkP/QH1z/wXSf4Uf8ACWQ/9AfXP/BdJ/hXQUUAc/8A8JZD/wBAfXP/AAXSf4Uf8JZD/wBAfXP/AAXSf4V0FFAHP/8ACWQ/9AfXP/BdJ/hR/wAJZD/0B9c/8F0n+FdBRQBz/wDwlkP/AEB9c/8ABdJ/hR/wlkP/AEB9c/8ABdJ/hXQUUAcB4Q8TRQaVeqdK1h92q375jsHYDddSnB46jOCOxyK3/wDhLIf+gPrn/guk/wAKj8E/8ge+/wCwxqP/AKVy10lAHP8A/CWQ/wDQH1z/AMF0n+FH/CWQ/wDQH1z/AMF0n+FdBRQBz/8AwlkP/QH1z/wXSf4Uf8JZD/0B9c/8F0n+FdBRQBz/APwlkP8A0B9c/wDBdJ/hR/wlkP8A0B9c/wDBdJ/hXQUUAcb4i8UxS+GdVjGk60pezmXc+nyADKHknHAq/D4shEEY/sfXPujpp0np9KveJv8AkVNY/wCvGf8A9ANaMH/HvF/uD+VAGH/wlkP/AEB9c/8ABdJ/hR/wlkP/AEB9c/8ABdJ/hXQUUAc//wAJZD/0B9c/8F0n+FH/AAlkP/QH1z/wXSf4V0FFAHP/APCWQ/8AQH1z/wAF0n+FH/CWQ/8AQH1z/wAF0n+FdBRQBz//AAlkP/QH1z/wXSf4Vz/ivXY9Sh02BdP1O3IvN2+5tHiX/VScZPevQK5Tx5/x4aZ/1/f+0ZaAHfDj/kQtM/7a/wDo166muW+HH/IhaZ/21/8ARr11NABXP6Z/yOviD/rjafykroK5/TP+R18Qf9cbT+UlAHQUUUUAFFFFAHP+B/8AkStK/wCuP9TXQVz/AIH/AORK0r/rj/U10FABRRRQAUUUUAFFFFAHLfD+5ll8KWMMlpJEsdupWQspV8luBg5yMc59RXU1xfw3iaHw5bbLG4hiliWR5p5lcSP93CgMxAAUZzjqMZ5rt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DE8C3viiPwdYpY6HpdxbAy+XLLqjxMw8xuqiBgPzNdF/aHjL/oXNG/8HUn/AMjVF8OP+RC0z/tr/wCjXrqaAOb/ALQ8Zf8AQuaN/wCDqT/5GrE06+8WDxdrbJoGktMYrbzEOruFUYfGD9n5zz2GPeu/rn9M/wCR18Qf9cbT+UlAEf8AaHjL/oXNG/8AB1J/8jUf2h4y/wChc0b/AMHUn/yNXSUUAc3/AGh4y/6FzRv/AAdSf/I1H9oeMv8AoXNG/wDB1J/8jV0lFAHAeD77xYnhHTVt9A0mSERfK76u6MRk9R9nOPzNbf8AaHjL/oXNG/8AB1J/8jVJ4H/5ErSv+uP9TXQUAc3/AGh4y/6FzRv/AAdSf/I1H9oeMv8AoXNG/wDB1J/8jV0lFAHN/wBoeMv+hc0b/wAHUn/yNR/aHjL/AKFzRv8AwdSf/I1dJRQBzf8AaHjL/oXNG/8AB1J/8jUf2h4y/wChc0b/AMHUn/yNXSUUAcB4PvvFieEdNW30DSZIRF8rvq7oxGT1H2c4/M1t/wBoeMv+hc0b/wAHUn/yNUngf/kStK/64/1NdBQBzf8AaHjL/oXNG/8AB1J/8jU2S+8ZPGyf8I7ow3AjP9syf/I1dNRQBxehJ4y0Tw9pmk/2Fo032G0itvN/teRd+xAu7H2c4zjOMmtD+0PGX/QuaN/4OpP/AJGrpKKAOb/tDxl/0Lmjf+DqT/5Go/tDxl/0Lmjf+DqT/wCRq6SigDm/7Q8Zf9C5o3/g6k/+RqP7Q8Zf9C5o3/g6k/8AkaukooA5v+0PGX/QuaN/4OpP/kaj+0PGX/QuaN/4OpP/AJGrpKKAOb/tDxl/0Lmjf+DqT/5Go/tDxl/0Lmjf+DqT/wCRq6SigDm/7Q8Zf9C5o3/g6k/+RqqT+IfFlvqdpYP4b0kzXSyNGRrL7QExnP8Ao/8AtCuvrn9T/wCR18P/APXG7/lHQBH/AGh4y/6FzRv/AAdSf/I1H9oeMv8AoXNG/wDB1J/8jV0lFAHN/wBoeMv+hc0b/wAHUn/yNR/aHjL/AKFzRv8AwdSf/I1dJRQBzf8AaHjL/oXNG/8AB1J/8jUf2h4y/wChc0b/AMHUn/yNXSUUAc3/AGh4y/6FzRv/AAdSf/I1H9oeMv8AoXNG/wDB1J/8jV0lFAHN/wBoeMv+hc0b/wAHUn/yNR/aHjL/AKFzRv8AwdSf/I1dJRQBzf8AaHjL/oXNG/8AB1J/8jUf2h4y/wChc0b/AMHUn/yNXSUUAc3/AGh4y/6FzRv/AAdSf/I1H9oeMv8AoXNG/wDB1J/8jV0lFAHAeIr7xY0+iedoGkoRqSGPbq7tubY/B/0cYHXnn6Vt/wBoeMv+hc0b/wAHUn/yNUnif/j48P8A/YVj/wDRcldBQBzf9oeMv+hc0b/wdSf/ACNR/aHjL/oXNG/8HUn/AMjV0lFAHN/2h4y/6FzRv/B1J/8AI1H9oeMv+hc0b/wdSf8AyNXSUUAc3/aHjL/oXNG/8HUn/wAjUf2h4y/6FzRv/B1J/wDI1dJRQByOpX/jA6Xdh/D2jqnkvuI1mQkDae32fmq/h6/8XL4a0oQ+H9IeIWcIRm1iRSw2DBI+znB9smur1X/kD3v/AF7yf+gmqvhn/kVNH/68YP8A0AUAUP7Q8Zf9C5o3/g6k/wDkaj+0PGX/AELmjf8Ag6k/+Rq6SigDm/7Q8Zf9C5o3/g6k/wDkaj+0PGX/AELmjf8Ag6k/+Rq6SigDm/7Q8Zf9C5o3/g6k/wDkaj+0PGX/AELmjf8Ag6k/+Rq6SigDm/7Q8Zf9C5o3/g6k/wDkaj+0PGX/AELmjf8Ag6k/+Rq6SigDm/7Q8Zf9C5o3/g6k/wDkaj+0PGX/AELmjf8Ag6k/+Rq6SigDm/7Q8Zf9C5o3/g6k/wDkasDxxfeK38B6+t1oOlRW50+cSSR6s7sq7DkhTbjJ9sj616HXN/EH/knPiT/sGXH/AKLNAB/aHjL/AKFzRv8AwdSf/I1H9oeMv+hc0b/wdSf/ACNXSUUAc3/aHjL/AKFzRv8AwdSf/I1H9oeMv+hc0b/wdSf/ACNXSUUAc3/aHjL/AKFzRv8AwdSf/I1H9oeMv+hc0b/wdSf/ACNXSUUAc3/aHjL/AKFzRv8AwdSf/I1H9oeMv+hc0b/wdSf/ACNXSUUAc3/aHjL/AKFzRv8AwdSf/I1H9oeMv+hc0b/wdSf/ACNXSUUAc3/aHjL/AKFzRv8AwdSf/I1H9oeMv+hc0b/wdSf/ACNXSUUAec+Nb3xU+h24udB0qJP7SsSGj1Z3JYXMe0YMA4JwCc8A5wcYrov7Q8Zf9C5o3/g6k/8Akao/H3/IvWv/AGFdP/8ASuKuooA5v+0PGX/QuaN/4OpP/kaj+0PGX/QuaN/4OpP/AJGrpKKAOb/tDxl/0Lmjf+DqT/5Go/tDxl/0Lmjf+DqT/wCRq6SigDm/7Q8Zf9C5o3/g6k/+RqP7Q8Zf9C5o3/g6k/8AkaukooA5v+0PGX/QuaN/4OpP/kaj+0PGX/QuaN/4OpP/AJGrpKKAOb/tDxl/0Lmjf+DqT/5Go/tDxl/0Lmjf+DqT/wCRq6SigDmJtQ8Y+RJnw7o4G05/4nMnp/17Vj+DL7xYngbw+ttoGkywDTbYRySau6My+UuCVFucEjtk49TXdz/8e8v+4f5Vh+BP+SeeGv8AsFWv/opaAI/7Q8Zf9C5o3/g6k/8Akaj+0PGX/QuaN/4OpP8A5GrpKKAOb/tDxl/0Lmjf+DqT/wCRqP7Q8Zf9C5o3/g6k/wDkaukooA5v+0PGX/QuaN/4OpP/AJGrEe+8Wf8ACdQsdA0nz/7NkAj/ALXfbt81Mnd9n65xxj8a7+ufk/5KHB/2CpP/AEalAEf9oeMv+hc0b/wdSf8AyNR/aHjL/oXNG/8AB1J/8jV0lFAHN/2h4y/6FzRv/B1J/wDI1H9oeMv+hc0b/wAHUn/yNXSUUAc3/aHjL/oXNG/8HUn/AMjUf2h4y/6FzRv/AAdSf/I1dJRQBzf9oeMv+hc0b/wdSf8AyNR/aHjL/oXNG/8AB1J/8jV0lFAHN/2h4y/6FzRv/B1J/wDI1H9oeMv+hc0b/wAHUn/yNXSUUAc3/aHjL/oXNG/8HUn/AMjUf2h4y/6FzRv/AAdSf/I1dJRQBzf9oeMv+hc0b/wdSf8AyNR/aHjL/oXNG/8AB1J/8jV0lFAHN/2h4y/6FzRv/B1J/wDI1H9oeMv+hc0b/wAHUn/yNXSUUAc3/aHjL/oXNG/8HUn/AMjUf2h4y/6FzRv/AAdSf/I1dJRQB554QvvFaaVeC30HSpEOq35YvqzoQxupdwx9nOQDkA9wM4GcDf8A7Q8Zf9C5o3/g6k/+RqPBP/IHvv8AsMaj/wClctdJQBzf9oeMv+hc0b/wdSf/ACNR/aHjL/oXNG/8HUn/AMjV0lFAHN/2h4y/6FzRv/B1J/8AI1H9oeMv+hc0b/wdSf8AyNXSUUAc3/aHjL/oXNG/8HUn/wAjUf2h4y/6FzRv/B1J/wDI1dJRQBxPiG/8XN4a1UTeH9ISI2cwdl1iRio2HJA+zjJ9sir8OoeMfIjx4d0cjaMf8TmT0/69q0vE3/Iqax/14z/+gGtGD/j3i/3B/KgDn/7Q8Zf9C5o3/g6k/wDkaj+0PGX/AELmjf8Ag6k/+Rq6SigDm/7Q8Zf9C5o3/g6k/wDkaj+0PGX/AELmjf8Ag6k/+Rq6SigDm/7Q8Zf9C5o3/g6k/wDkaj+0PGX/AELmjf8Ag6k/+Rq6SigDm/7Q8Zf9C5o3/g6k/wDkasDxTdeIZotNXVNI0+0t/teRJb6i87bvKkwNphTjrzn8K9DrlPHn/Hhpn/X9/wC0ZaAHfDj/AJELTP8Atr/6Neuprlvhx/yIWmf9tf8A0a9dTQAVz+mf8jr4g/642n8pK6Cuf0z/AJHXxB/1xtP5SUAdBRRRQAUUUUAc/wCB/wDkStK/64/1NdBXP+B/+RK0r/rj/U10FABRRRQAUUUUAFFFFAHP+B/+RK0r/rj/AFNdBXP+B/8AkStK/wCuP9TXQUAFFFFABRRRQAUUUUAFFFFABRRRQAUUUUAFc/qf/I6+H/8Arjd/yjroK5/U/wDkdfD/AP1xu/5R0AdBRRRQAUUUUAFFFFABRRRQAUUUUAFFFFABRRRQBz/if/j48P8A/YVj/wDRcldBXP8Aif8A4+PD/wD2FY//AEXJXQUAFFFFABRRRQAUUUUAVNV/5A97/wBe8n/oJqr4Z/5FTR/+vGD/ANAFWtV/5A97/wBe8n/oJqr4Z/5FTR/+vGD/ANAFAGrRRRQAUUUUAFFFFABRRRQAUUUUAFc38Qf+Sc+JP+wZcf8Aos10lc38Qf8AknPiT/sGXH/os0AdJRRRQAUUUUAFFFFABRRRQAUUUUAFFFFAHL+Pv+Retf8AsK6f/wClcVdRXL+Pv+Retf8AsK6f/wClcVdRQAUUUUAFFFFABRRRQAUUUUAFFFFAEc//AB7y/wC4f5Vh+BP+SeeGv+wVa/8Aopa3J/8Aj3l/3D/KsPwJ/wAk88Nf9gq1/wDRS0AdBRRRQAUUUUAFc/J/yUOD/sFSf+jUroK5+T/kocH/AGCpP/RqUAdBRRRQAUUUUAFFFFABRRRQAUUUUAFFFFABRRRQAUUUUAFFFFAHN+Cf+QPff9hjUf8A0rlrpK5vwT/yB77/ALDGo/8ApXLXSUAFFFFABRRRQAUUUUAZXib/AJFTWP8Arxn/APQDWjB/x7xf7g/lWd4m/wCRU1j/AK8Z/wD0A1owf8e8X+4P5UASUUUUAFFFFABRRRQAVynjz/jw0z/r+/8AaMtdXXKePP8Ajw0z/r+/9oy0AYHgfSPEdx4QsZbPxT9kt2MpSD+z45Ng8xuNxOTXQ/2F4s/6HT/ylxf40fDj/kQtM/7a/wDo166mgDlv7C8Wf9Dp/wCUuL/GsTT9F8TN4s1tE8W7ZViti8n9mxneCHwMZ4xz9c16JXP6Z/yOviD/AK42n8pKAK39heLP+h0/8pcX+NH9heLP+h0/8pcX+NdTRQBy39heLP8AodP/AClxf40f2F4s/wCh0/8AKXF/jXU0UAed+ENF8TS+E9NeDxb5ERiysf8AZsbbRk8ZJ5rb/sLxZ/0On/lLi/xqz4H/AORK0r/rj/U10FAHLf2F4s/6HT/ylxf40f2F4s/6HT/ylxf411NFAHLf2F4s/wCh0/8AKXF/jR/YXiz/AKHT/wApcX+NdTRQBy39heLP+h0/8pcX+NH9heLP+h0/8pcX+NdTRQB534Q0XxNL4T014PFvkRGLKx/2bG20ZPGSea2/7C8Wf9Dp/wCUuL/GrPgf/kStK/64/wBTXQUAct/YXiz/AKHT/wApcX+NMk0TxYkbP/wmedoJx/ZcX+NdZUc//HvL/uH+VAHEeH7TxdrXhvS9VfxeImvbSK5MY0yIhC6BsZzzjNaX9heLP+h0/wDKXF/jVnwJ/wAk88Nf9gq1/wDRS10FAHLf2F4s/wCh0/8AKXF/jR/YXiz/AKHT/wApcX+NdTRQBy39heLP+h0/8pcX+NH9heLP+h0/8pcX+NdTRQBy39heLP8AodP/AClxf40f2F4s/wCh0/8AKXF/jXU0UAct/YXiz/odP/KXF/jR/YXiz/odP/KXF/jXU0UAct/YXiz/AKHT/wApcX+NVZvCfiSe/tr2TxiTPbK6xn+zIsAPjdxnn7ors6KAOW/sLxZ/0On/AJS4v8aP7C8Wf9Dp/wCUuL/GupooA5b+wvFn/Q6f+UuL/Gj+wvFn/Q6f+UuL/GupooA5b+wvFn/Q6f8AlLi/xo/sLxZ/0On/AJS4v8a6migDlv7C8Wf9Dp/5S4v8aP7C8Wf9Dp/5S4v8a6migDlv7C8Wf9Dp/wCUuL/Gj+wvFn/Q6f8AlLi/xrqaKAOW/sLxZ/0On/lLi/xo/sLxZ/0On/lLi/xrqaKAOW/sLxZ/0On/AJS4v8aP7C8Wf9Dp/wCUuL/GupooA878Q6L4mSfRBL4t80tqSKh/s2NdjbH+brz34962/wCwvFn/AEOn/lLi/wAas+J/+Pjw/wD9hWP/ANFyV0FAHLf2F4s/6HT/AMpcX+NH9heLP+h0/wDKXF/jXU0UAct/YXiz/odP/KXF/jR/YXiz/odP/KXF/jXU0UAct/YXiz/odP8Aylxf40f2F4s/6HT/AMpcX+NdTRQBxmo6H4qXS7sv4x3KIXJX+zIhkbTxnNV/D+ieKH8N6W8Xi/yo2s4iqf2bE20bBgZzziuw1X/kD3v/AF7yf+gmqvhn/kVNH/68YP8A0AUAZf8AYXiz/odP/KXF/jR/YXiz/odP/KXF/jXU0UAct/YXiz/odP8Aylxf40f2F4s/6HT/AMpcX+NdTRQBy39heLP+h0/8pcX+NH9heLP+h0/8pcX+NdTRQBy39heLP+h0/wDKXF/jR/YXiz/odP8Aylxf411NFAHLf2F4s/6HT/ylxf40f2F4s/6HT/ylxf411NFAHLf2F4s/6HT/AMpcX+NYHjfRvE0PgTXpLjxZ9ogTT5zJD/Z0ab12HK5ByM+tekVzfxB/5Jz4k/7Blx/6LNAEX9heLP8AodP/AClxf40f2F4s/wCh0/8AKXF/jXU0UAct/YXiz/odP/KXF/jR/YXiz/odP/KXF/jXU0UAct/YXiz/AKHT/wApcX+NH9heLP8AodP/AClxf411NFAHLf2F4s/6HT/ylxf40f2F4s/6HT/ylxf411NFAHLf2F4s/wCh0/8AKXF/jR/YXiz/AKHT/wApcX+NdTRQBy39heLP+h0/8pcX+NH9heLP+h0/8pcX+NdTRQB5p400bxLFolu1x4r89DqVkoT+zo1wxuYwrZB7HBx3xiui/sLxZ/0On/lLi/xpfH3/ACL1r/2FdP8A/SuKuooA5b+wvFn/AEOn/lLi/wAaP7C8Wf8AQ6f+UuL/ABrqaKAOW/sLxZ/0On/lLi/xo/sLxZ/0On/lLi/xrqaKAOW/sLxZ/wBDp/5S4v8AGj+wvFn/AEOn/lLi/wAa6migDlv7C8Wf9Dp/5S4v8aP7C8Wf9Dp/5S4v8a6migDlv7C8Wf8AQ6f+UuL/ABo/sLxZ/wBDp/5S4v8AGupooA5KbQvFYgkJ8Z5G08f2XF6fWsjwdoviaXwPoElv4t8iF9Nt2ji/s2NvLUxrhck5OBxmvQJ/+PeX/cP8qw/An/JPPDX/AGCrX/0UtAFb+wvFn/Q6f+UuL/Gj+wvFn/Q6f+UuL/GupooA5b+wvFn/AEOn/lLi/wAaP7C8Wf8AQ6f+UuL/ABrqaKAOW/sLxZ/0On/lLi/xrEfRfE3/AAnEMf8Awlv746bIwl/s2PhfMT5cZx1wc+1eiVz8n/JQ4P8AsFSf+jUoArf2F4s/6HT/AMpcX+NH9heLP+h0/wDKXF/jXU0UAct/YXiz/odP/KXF/jR/YXiz/odP/KXF/jXU0UAct/YXiz/odP8Aylxf40f2F4s/6HT/AMpcX+NdTRQBy39heLP+h0/8pcX+NH9heLP+h0/8pcX+NdTRQBy39heLP+h0/wDKXF/jR/YXiz/odP8Aylxf411NFAHLf2F4s/6HT/ylxf40f2F4s/6HT/ylxf411NFAHLf2F4s/6HT/AMpcX+NH9heLP+h0/wDKXF/jXU0UAct/YXiz/odP/KXF/jR/YXiz/odP/KXF/jXU0UAct/YXiz/odP8Aylxf40f2F4s/6HT/AMpcX+NdTRQB5v4S0bxNLpd4YPFnkqNUvlK/2dG2WFzIGbJPcgnHbOK3/wCwvFn/AEOn/lLi/wAal8E/8ge+/wCwxqP/AKVy10lAHLf2F4s/6HT/AMpcX+NH9heLP+h0/wDKXF/jXU0UAct/YXiz/odP/KXF/jR/YXiz/odP/KXF/jXU0UAct/YXiz/odP8Aylxf40f2F4s/6HT/AMpcX+NdTRQBwniDRPFCeG9UeXxf5sa2cpZP7NiXcNhyM54zV6HQvFZgjI8Z4G0cf2XF6fWtjxN/yKmsf9eM/wD6Aa0YP+PeL/cH8qAOa/sLxZ/0On/lLi/xo/sLxZ/0On/lLi/xrqaKAOW/sLxZ/wBDp/5S4v8AGj+wvFn/AEOn/lLi/wAa6migDlv7C8Wf9Dp/5S4v8aP7C8Wf9Dp/5S4v8a6migDlv7C8Wf8AQ6f+UuL/ABrC8TaZrtmmmy6j4i/tCD7XgQ/YkiwfKkwdynPrx716NXKePP8Ajw0z/r+/9oy0AO+HH/IhaZ/21/8ARr11Nct8OP8AkQtM/wC2v/o166mgArn9M/5HXxB/1xtP5SV0Fc/pn/I6+IP+uNp/KSgDoKKKKACiiigDn/A//IlaV/1x/qa6Cuf8D/8AIlaV/wBcf6mugoAKKKKACiiigAooooA5/wAD/wDIlaV/1x/qa6Cuf8D/APIlaV/1x/qa6CgAqOf/AI95f9w/yqSo5/8Aj3l/3D/KgDyD4da/dXmlWvht9Unt53htltZmAAjhW0t5GSMlcNIS7cHOF5PQA+wouyNU3M2BjLHJP1rzrwh4G06++GthFNd3udStLO8Misge2mWCNVeFtmVICKMnPf1r0Czt3tbSOGS6munQYM0wXe/udoA/ICgCeiiigAooooAKKKKACiiigAooooAKKKKACiiigAooooAKKKKACiiigAooooAKKKKAOf8AE/8Ax8eH/wDsKx/+i5K6Cuf8T/8AHx4f/wCwrH/6LkroKACiiigAooooAKKKKAKmq/8AIHvf+veT/wBBNVfDP/IqaP8A9eMH/oAq1qv/ACB73/r3k/8AQTVXwz/yKmj/APXjB/6AKANWiiigAooooAKKKKACiiigAooooAK5v4g/8k58Sf8AYMuP/RZrpK5v4g/8k58Sf9gy4/8ARZoA6SiiigAooooAKKKKACiiigAooooAKKKKAOX8ff8AIvWv/YV0/wD9K4q6iuX8ff8AIvWv/YV0/wD9K4q6igAooooAKKKKACiiigAooooAKKKKAI5/+PeX/cP8qw/An/JPPDX/AGCrX/0Utbk//HvL/uH+VYfgT/knnhr/ALBVr/6KWgDoKKKKACiiigArn5P+Shwf9gqT/wBGpXQVz8n/ACUOD/sFSf8Ao1KAOgooooAKKKKACiiigAooooAKKKKACiiigAooooAKKKKACiiigDm/BP8AyB77/sMaj/6Vy10lc34J/wCQPff9hjUf/SuWukoAKKKKACiiigAooooAyvE3/Iqax/14z/8AoBrRg/494v8AcH8qzvE3/Iqax/14z/8AoBrRg/494v8AcH8qAJKKKKACiiigAooooAK5Tx5/x4aZ/wBf3/tGWurrlPHn/Hhpn/X9/wC0ZaAMHwP4O03UfB9jdzXOrrJKZSwh1W5iQfvGHCq4A/AV0P8AwgOkf8/euf8Ag7u//jlJ8OP+RC0z/tr/AOjXrqaAOX/4QHSP+fvXP/B3d/8AxysTT/BOlyeLdbgN1rOyKK2KkavdBjkPnJ8zJ6cZ6V6HXP6Z/wAjr4g/642n8pKAK/8AwgOkf8/euf8Ag7u//jlH/CA6R/z965/4O7v/AOOV1FFAHL/8IDpH/P3rn/g7u/8A45R/wgOkf8/euf8Ag7u//jldRRQB554Q8E6XdeEtNnkutZDvFkiPV7pF6noBIAPwrb/4QHSP+fvXP/B3d/8AxyrHgf8A5ErSv+uP9TXQUAcv/wAIDpH/AD965/4O7v8A+OUf8IDpH/P3rn/g7u//AI5XUUUAcv8A8IDpH/P3rn/g7u//AI5R/wAIDpH/AD965/4O7v8A+OV1FFAHL/8ACA6R/wA/euf+Du7/APjlH/CA6R/z965/4O7v/wCOV1FFAHnnhDwTpd14S02eS61kO8WSI9XukXqegEgA/Ctv/hAdI/5+9c/8Hd3/APHKseB/+RK0r/rj/U10FAHL/wDCA6R/z965/wCDu7/+OUybwFpAgkIu9c4U9dau/T/rpXV1HP8A8e8v+4f5UAcB4N8E6Xd+B/D9zJdayHl023kYR6vdIoJjUnCiQAD2AwK2/wDhAdI/5+9c/wDB3d//AByrHgT/AJJ54a/7BVr/AOilro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PPPEPgnS4J9ECXWsnzdSSNt+r3TYGxzxmTg8dRzW3/wgOkf8/euf+Du7/wDjlWPE/wDx8eH/APsKx/8AouSugoA5f/hAdI/5+9c/8Hd3/wDHKP8AhAdI/wCfvXP/AAd3f/xyuoooA5f/AIQHSP8An71z/wAHd3/8co/4QHSP+fvXP/B3d/8AxyuoooA5f/hAdI/5+9c/8Hd3/wDHKP8AhAdI/wCfvXP/AAd3f/xyuoooA47UvAmkx6XduLvWyVhcjOs3RH3T2MnNV/D/AIG0qfw1pUz3WtBpLOFiE1i6UZKA8ASYA9hXXar/AMge9/695P8A0E1V8M/8ipo//XjB/wCgCgDM/wCEB0j/AJ+9c/8AB3d//HKP+EB0j/n71z/wd3f/AMcrqKKAOX/4QHSP+fvXP/B3d/8Axyj/AIQHSP8An71z/wAHd3/8crqKKAOX/wCEB0j/AJ+9c/8AB3d//HKP+EB0j/n71z/wd3f/AMcrqKKAOX/4QHSP+fvXP/B3d/8Axyj/AIQHSP8An71z/wAHd3/8crqKKAOX/wCEB0j/AJ+9c/8AB3d//HKP+EB0j/n71z/wd3f/AMcrqKKAOX/4QHSP+fvXP/B3d/8AxysHxv4K0uz8Ca/cx3OsM8Wnzuok1e5dSQhPKtIQR7EYr0aub+IP/JOfEn/YMuP/AEWaAI/+EB0j/n71z/wd3f8A8co/4QHSP+fvXP8Awd3f/wAcrqKKAOX/AOEB0j/n71z/AMHd3/8AHKP+EB0j/n71z/wd3f8A8crqKKAOX/4QHSP+fvXP/B3d/wDxyj/hAdI/5+9c/wDB3d//AByuoooA5f8A4QHSP+fvXP8Awd3f/wAco/4QHSP+fvXP/B3d/wDxyuoooA5f/hAdI/5+9c/8Hd3/APHKP+EB0j/n71z/AMHd3/8AHK6iigDl/wDhAdI/5+9c/wDB3d//AByj/hAdI/5+9c/8Hd3/APHK6iigDzXxp4L0u00S3kjudYZjqVlGRJq1y4w1zGp4aQjODweoPI5FdF/wgOkf8/euf+Du7/8AjlHj7/kXrX/sK6f/AOlcVdRQBy//AAgOkf8AP3rn/g7u/wD45R/wgOkf8/euf+Du7/8AjldRRQBy/wDwgOkf8/euf+Du7/8AjlH/AAgOkf8AP3rn/g7u/wD45XUUUAcv/wAIDpH/AD965/4O7v8A+OUf8IDpH/P3rn/g7u//AI5XUUUAcv8A8IDpH/P3rn/g7u//AI5R/wAIDpH/AD965/4O7v8A+OV1FFAHL/8ACA6R/wA/euf+Du7/APjlH/CA6R/z965/4O7v/wCOV1FFAHKTeAtIEEhF3rnCnrrV36f9dKx/BvgnS7vwP4fuZLrWQ8um28jCPV7pFBMak4USAAewGBXfz/8AHvL/ALh/lWH4E/5J54a/7BVr/wCiloAr/wDCA6R/z965/wCDu7/+OUf8IDpH/P3rn/g7u/8A45XUUUAcv/wgOkf8/euf+Du7/wDjlH/CA6R/z965/wCDu7/+OV1FFAHL/wDCA6R/z965/wCDu7/+OViP4J0seOIbb7VrOw6bJJn+17rdkSIPveZnHPTOK9Drn5P+Shwf9gqT/wBGpQB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POfCPgrS7rS7x5LnWAV1S/jHl6vcoMLcyKMgSDJwOT1JyTkmt7/hAdI/5+9c/wDB3d//ABypPBP/ACB77/sMaj/6Vy10lAHL/wDCA6R/z965/wCDu7/+OUf8IDpH/P3rn/g7u/8A45XUUUAcv/wgOkf8/euf+Du7/wDjlH/CA6R/z965/wCDu7/+OV1FFAHL/wDCA6R/z965/wCDu7/+OUf8IDpH/P3rn/g7u/8A45XUUUAcN4g8DaVB4a1WZLrWi0dnMwD6xdMMhCeQZMEexq9D4C0gwRk3eucqOmtXfp/10rW8Tf8AIqax/wBeM/8A6Aa0YP8Aj3i/3B/KgDm/+EB0j/n71z/wd3f/AMco/wCEB0j/AJ+9c/8AB3d//HK6iigDl/8AhAdI/wCfvXP/AAd3f/xyj/hAdI/5+9c/8Hd3/wDHK6iigDl/+EB0j/n71z/wd3f/AMco/wCEB0j/AJ+9c/8AB3d//HK6iigDl/8AhAdI/wCfvXP/AAd3f/xysLxP4XsNHj026tp9TeQ3ezFzqU864MUn8LuRnjrivRa5Tx5/x4aZ/wBf3/tGWgB3w4/5ELTP+2v/AKNeuprhfAGvaPaeCdPgudWsIZkMoaOS5RWX96/UE8V0v/CTaB/0HNN/8C4/8aANWuf0z/kdfEH/AFxtP5SVb/4SbQP+g5pv/gXH/jWFpviLRF8Y67I2saeI3htQrG6TDYEmcHPPWgDsqKyv+Em0D/oOab/4Fx/40f8ACTaB/wBBzTf/AALj/wAaANWisr/hJtA/6Dmm/wDgXH/jR/wk2gf9BzTf/AuP/GgCp4H/AORK0r/rj/U10Fcb4M8RaJD4O0uOXWNPjkWHDK10gI5PbNbv/CTaB/0HNN/8C4/8aANWisr/AISbQP8AoOab/wCBcf8AjR/wk2gf9BzTf/AuP/GgDVorK/4SbQP+g5pv/gXH/jR/wk2gf9BzTf8AwLj/AMaANWisr/hJtA/6Dmm/+Bcf+NH/AAk2gf8AQc03/wAC4/8AGgCp4H/5ErSv+uP9TXQVxvgzxFokPg7S45dY0+ORYcMrXSAjk9s1u/8ACTaB/wBBzTf/AALj/wAaANWo5/8Aj3l/3D/Ks7/hJtA/6Dmm/wDgXH/jTJ/E2gG3kA1vTc7T/wAvcfp9aAK/gT/knnhr/sFWv/opa6CuN8E+ItEg8BeHYpdY0+ORNLtldHukBUiJQQRng1u/8JNoH/Qc03/wLj/xoA1aKyv+Em0D/oOab/4Fx/40f8JNoH/Qc03/AMC4/wDGgDVorK/4SbQP+g5pv/gXH/jR/wAJNoH/AEHNN/8AAuP/ABoA1aKyv+Em0D/oOab/AOBcf+NH/CTaB/0HNN/8C4/8aANWisr/AISbQP8AoOab/wCBcf8AjR/wk2gf9BzTf/AuP/GgDVorK/4SbQP+g5pv/gXH/jR/wk2gf9BzTf8AwLj/AMaANWisr/hJtA/6Dmm/+Bcf+NH/AAk2gf8AQc03/wAC4/8AGgDVorK/4SbQP+g5pv8A4Fx/40f8JNoH/Qc03/wLj/xoA1aKyv8AhJtA/wCg5pv/AIFx/wCNH/CTaB/0HNN/8C4/8aANWisr/hJtA/6Dmm/+Bcf+NH/CTaB/0HNN/wDAuP8AxoA1aKyv+Em0D/oOab/4Fx/40f8ACTaB/wBBzTf/AALj/wAaANWisr/hJtA/6Dmm/wDgXH/jR/wk2gf9BzTf/AuP/GgDVorK/wCEm0D/AKDmm/8AgXH/AI0f8JNoH/Qc03/wLj/xoAqeJ/8Aj48P/wDYVj/9FyV0Fcb4k8RaJJcaEY9Y09wmqRs226Q7R5cnJ54HNbv/AAk2gf8AQc03/wAC4/8AGgDVorK/4SbQP+g5pv8A4Fx/40f8JNoH/Qc03/wLj/xoA1aKyv8AhJtA/wCg5pv/AIFx/wCNH/CTaB/0HNN/8C4/8aANWisr/hJtA/6Dmm/+Bcf+NH/CTaB/0HNN/wDAuP8AxoAtar/yB73/AK95P/QTVXwz/wAipo//AF4wf+gCqup+JdBbSbxV1vTSxgcAC6TJ+U+9VvDniPQ4/C+kxya1pyutlCGVrpAQQg4PNAHUUVlf8JNoH/Qc03/wLj/xo/4SbQP+g5pv/gXH/jQBq0Vlf8JNoH/Qc03/AMC4/wDGj/hJtA/6Dmm/+Bcf+NAGrRWV/wAJNoH/AEHNN/8AAuP/ABo/4SbQP+g5pv8A4Fx/40AatFZX/CTaB/0HNN/8C4/8aP8AhJtA/wCg5pv/AIFx/wCNAGrRWV/wk2gf9BzTf/AuP/Gj/hJtA/6Dmm/+Bcf+NAGrXN/EH/knPiT/ALBlx/6LNX/+Em0D/oOab/4Fx/41z3jzxDok/wAP/EMMOsafJK+nTqiJcoWYlDgAA8mgDtqKyv8AhJtA/wCg5pv/AIFx/wCNH/CTaB/0HNN/8C4/8aANWisr/hJtA/6Dmm/+Bcf+NH/CTaB/0HNN/wDAuP8AxoA1aKyv+Em0D/oOab/4Fx/40f8ACTaB/wBBzTf/AALj/wAaANWisr/hJtA/6Dmm/wDgXH/jR/wk2gf9BzTf/AuP/GgDVorK/wCEm0D/AKDmm/8AgXH/AI0f8JNoH/Qc03/wLj/xoA1aKyv+Em0D/oOab/4Fx/40f8JNoH/Qc03/AMC4/wDGgDM8ff8AIvWv/YV0/wD9K4q6iuG8c+INFn0G2SHWNPkYapYMQlyhOBdREng9AATXSf8ACTaB/wBBzTf/AALj/wAaANWisr/hJtA/6Dmm/wDgXH/jR/wk2gf9BzTf/AuP/GgDVorK/wCEm0D/AKDmm/8AgXH/AI0f8JNoH/Qc03/wLj/xoA1aKyv+Em0D/oOab/4Fx/40f8JNoH/Qc03/AMC4/wDGgDVorK/4SbQP+g5pv/gXH/jR/wAJNoH/AEHNN/8AAuP/ABoA1aKyv+Em0D/oOab/AOBcf+NH/CTaB/0HNN/8C4/8aANGf/j3l/3D/KsPwJ/yTzw1/wBgq1/9FLVifxNoBt5ANb03O0/8vcfp9axfBPiLRIPAXh2KXWNPjkTS7ZXR7pAVIiUEEZ4NAHZUVlf8JNoH/Qc03/wLj/xo/wCEm0D/AKDmm/8AgXH/AI0AatFZX/CTaB/0HNN/8C4/8aP+Em0D/oOab/4Fx/40Aatc/J/yUOD/ALBUn/o1Kt/8JNoH/Qc03/wLj/xrCfxFon/CewS/2xp/ljS5FL/akxnzUOM560AdlRWV/wAJNoH/AEHNN/8AAuP/ABo/4SbQP+g5pv8A4Fx/40AatFZX/CTaB/0HNN/8C4/8aP8AhJtA/wCg5pv/AIFx/wCNAGrRWV/wk2gf9BzTf/AuP/Gj/hJtA/6Dmm/+Bcf+NAGrRWV/wk2gf9BzTf8AwLj/AMaP+Em0D/oOab/4Fx/40AatFZX/AAk2gf8AQc03/wAC4/8AGj/hJtA/6Dmm/wDgXH/jQBq0Vlf8JNoH/Qc03/wLj/xo/wCEm0D/AKDmm/8AgXH/AI0AatFZX/CTaB/0HNN/8C4/8aP+Em0D/oOab/4Fx/40AatFZX/CTaB/0HNN/wDAuP8Axo/4SbQP+g5pv/gXH/jQBq0Vlf8ACTaB/wBBzTf/AALj/wAaP+Em0D/oOab/AOBcf+NAFDwT/wAge+/7DGo/+lctdJXE+DfEOiQ6TerLrGnox1bUGAa5QEqbqUg9ehBBH1rof+Em0D/oOab/AOBcf+NAGrRWV/wk2gf9BzTf/AuP/Gj/AISbQP8AoOab/wCBcf8AjQBq0Vlf8JNoH/Qc03/wLj/xo/4SbQP+g5pv/gXH/jQBq0Vlf8JNoH/Qc03/AMC4/wDGj/hJtA/6Dmm/+Bcf+NAB4m/5FTWP+vGf/wBANaMH/HvF/uD+Vc34j8R6HJ4X1aOPWtOZ2spgqrdISSUPA5rQg8TaALeMHW9NztH/AC9x+n1oA2KKyv8AhJtA/wCg5pv/AIFx/wCNH/CTaB/0HNN/8C4/8aANWisr/hJtA/6Dmm/+Bcf+NH/CTaB/0HNN/wDAuP8AxoA1aKyv+Em0D/oOab/4Fx/40f8ACTaB/wBBzTf/AALj/wAaANWuU8ef8eGmf9f3/tGWtb/hJtA/6Dmm/wDgXH/jXN+MdZ0u/ttNhs9Ss7mX7bu2Qzq7Y8mXnANACeANB0e78E6fPc6TYTTOZS0klsjM371+pI5rpf8AhGdA/wCgHpv/AICR/wCFZfw4/wCRC0z/ALa/+jXrqaAMr/hGdA/6Aem/+Akf+FYWm+HdEbxjrsbaPp5jSG1KqbVMLkSZwMcdK7Kuf0z/AJHXxB/1xtP5SUAW/wDhGdA/6Aem/wDgJH/hR/wjOgf9APTf/ASP/CtWigDK/wCEZ0D/AKAem/8AgJH/AIUf8IzoH/QD03/wEj/wrVooA43wZ4d0Sbwdpckuj6fJI0OWZrVCTye+K3f+EZ0D/oB6b/4CR/4VU8D/APIlaV/1x/qa6CgDK/4RnQP+gHpv/gJH/hR/wjOgf9APTf8AwEj/AMK1aKAMr/hGdA/6Aem/+Akf+FH/AAjOgf8AQD03/wABI/8ACtWigDK/4RnQP+gHpv8A4CR/4Uf8IzoH/QD03/wEj/wrVooA43wZ4d0Sbwdpckuj6fJI0OWZrVCTye+K3f8AhGdA/wCgHpv/AICR/wCFVPA//IlaV/1x/qa6CgDK/wCEZ0D/AKAem/8AgJH/AIUyfwzoAt5CNE03O0/8ukfp9K2Kjn/495f9w/yoA5HwT4d0SfwF4dll0fT5JH0u2Z3e1QliYlJJOOTW7/wjOgf9APTf/ASP/CqngT/knnhr/sFWv/opa6CgDK/4RnQP+gHpv/gJH/hR/wAIzoH/AEA9N/8AASP/AArVooAyv+EZ0D/oB6b/AOAkf+FH/CM6B/0A9N/8BI/8K1aKAMr/AIRnQP8AoB6b/wCAkf8AhR/wjOgf9APTf/ASP/CtWigDK/4RnQP+gHpv/gJH/hR/wjOgf9APTf8AwEj/AMK1aKAMr/hGdA/6Aem/+Akf+FH/AAjOgf8AQD03/wABI/8ACtWigDK/4RnQP+gHpv8A4CR/4Uf8IzoH/QD03/wEj/wrVooAyv8AhGdA/wCgHpv/AICR/wCFH/CM6B/0A9N/8BI/8K1aKAMr/hGdA/6Aem/+Akf+FH/CM6B/0A9N/wDASP8AwrVooAyv+EZ0D/oB6b/4CR/4Uf8ACM6B/wBAPTf/AAEj/wAK1aKAMr/hGdA/6Aem/wDgJH/hR/wjOgf9APTf/ASP/CtWigDK/wCEZ0D/AKAem/8AgJH/AIUf8IzoH/QD03/wEj/wrVooAyv+EZ0D/oB6b/4CR/4Uf8IzoH/QD03/AMBI/wDCtWigDjfEnh3RI7jQhHo+noH1SNW22qDcPLk4PHI4rd/4RnQP+gHpv/gJH/hVTxP/AMfHh/8A7Csf/ouSugoAyv8AhGdA/wCgHpv/AICR/wCFH/CM6B/0A9N/8BI/8K1aKAMr/hGdA/6Aem/+Akf+FH/CM6B/0A9N/wDASP8AwrVooAyv+EZ0D/oB6b/4CR/4Uf8ACM6B/wBAPTf/AAEj/wAK1aKAMDU/DWgrpN4y6JpoYQOQRapkfKfaq3hzw5ocnhfSZJNF05nayhLM1qhJJQcnit3Vf+QPe/8AXvJ/6Caq+Gf+RU0f/rxg/wDQBQAf8IzoH/QD03/wEj/wo/4RnQP+gHpv/gJH/hWrRQBlf8IzoH/QD03/AMBI/wDCj/hGdA/6Aem/+Akf+FatFAGV/wAIzoH/AEA9N/8AASP/AAo/4RnQP+gHpv8A4CR/4Vq0UAZX/CM6B/0A9N/8BI/8KP8AhGdA/wCgHpv/AICR/wCFatFAGV/wjOgf9APTf/ASP/Cj/hGdA/6Aem/+Akf+FatFAGV/wjOgf9APTf8AwEj/AMK57x54e0SD4f8AiGaHR9PjlTTp2R0tkDKQhwQQODXbVzfxB/5Jz4k/7Blx/wCizQBf/wCEZ0D/AKAem/8AgJH/AIUf8IzoH/QD03/wEj/wrVooAyv+EZ0D/oB6b/4CR/4Uf8IzoH/QD03/AMBI/wDCtWigDK/4RnQP+gHpv/gJH/hR/wAIzoH/AEA9N/8AASP/AArVooAyv+EZ0D/oB6b/AOAkf+FH/CM6B/0A9N/8BI/8K1aKAMr/AIRnQP8AoB6b/wCAkf8AhR/wjOgf9APTf/ASP/CtWigDK/4RnQP+gHpv/gJH/hR/wjOgf9APTf8AwEj/AMK1aKAOG8c+H9Fg0G2eHR9PjY6pYKSlsgODdRAjgdCCRXSf8IzoH/QD03/wEj/wrM8ff8i9a/8AYV0//wBK4q6igDK/4RnQP+gHpv8A4CR/4Uf8IzoH/QD03/wEj/wrVooAyv8AhGdA/wCgHpv/AICR/wCFH/CM6B/0A9N/8BI/8K1aKAMr/hGdA/6Aem/+Akf+FH/CM6B/0A9N/wDASP8AwrVooAyv+EZ0D/oB6b/4CR/4Uf8ACM6B/wBAPTf/AAEj/wAK1aKAMr/hGdA/6Aem/wDgJH/hR/wjOgf9APTf/ASP/CtWigDHn8M6ALeQjRNNztP/AC6R+n0rF8E+HdEn8BeHZZdH0+SR9Ltmd3tUJYmJSSTjk110/wDx7y/7h/lWH4E/5J54a/7BVr/6KWgC3/wjOgf9APTf/ASP/Cj/AIRnQP8AoB6b/wCAkf8AhWrRQBlf8IzoH/QD03/wEj/wo/4RnQP+gHpv/gJH/hWrRQBlf8IzoH/QD03/AMBI/wDCsJ/Duif8J7BF/Y+n+WdLkYp9lTGfNQZxjrXZVz8n/JQ4P+wVJ/6NSgC3/wAIzoH/AEA9N/8AASP/AAo/4RnQP+gHpv8A4CR/4Vq0UAZX/CM6B/0A9N/8BI/8KP8AhGdA/wCgHpv/AICR/wCFatFAGV/wjOgf9APTf/ASP/Cj/hGdA/6Aem/+Akf+FatFAGV/wjOgf9APTf8AwEj/AMKP+EZ0D/oB6b/4CR/4Vq0UAZX/AAjOgf8AQD03/wABI/8ACj/hGdA/6Aem/wDgJH/hWrRQBlf8IzoH/QD03/wEj/wo/wCEZ0D/AKAem/8AgJH/AIVq0UAZX/CM6B/0A9N/8BI/8KP+EZ0D/oB6b/4CR/4Vq0UAZX/CM6B/0A9N/wDASP8Awo/4RnQP+gHpv/gJH/hWrRQBlf8ACM6B/wBAPTf/AAEj/wAKP+EZ0D/oB6b/AOAkf+FatFAHE+DfD2iTaTetLo+nuw1bUFBa2QkKLqUAdOgAAH0rof8AhGdA/wCgHpv/AICR/wCFUPBP/IHvv+wxqP8A6Vy10lAGV/wjOgf9APTf/ASP/Cj/AIRnQP8AoB6b/wCAkf8AhWrRQBlf8IzoH/QD03/wEj/wo/4RnQP+gHpv/gJH/hWrRQBlf8IzoH/QD03/AMBI/wDCj/hGdA/6Aem/+Akf+FatFAHL+I/Dmhx+F9Wkj0XTldbKYqy2qAghDyOK0IPDOgG3jJ0TTc7R/wAukfp9Kf4m/wCRU1j/AK8Z/wD0A1owf8e8X+4P5UAZ3/CM6B/0A9N/8BI/8KP+EZ0D/oB6b/4CR/4Vq0UAZX/CM6B/0A9N/wDASP8Awo/4RnQP+gHpv/gJH/hWrRQBlf8ACM6B/wBAPTf/AAEj/wAKP+EZ0D/oB6b/AOAkf+FatFAGV/wjOgf9APTf/ASP/Cub8Y6NpdhbabNZ6bZ20v23bvhgVGx5MvGQK7muU8ef8eGmf9f3/tGWgB3w4/5ELTP+2v8A6NeuprznwL4rsbDwdY2stlrMjxmUFoNIuZUP7xujrGVP4Gui/wCE207/AKB/iD/wRXn/AMaoA6Suf0z/AJHXxB/1xtP5SVH/AMJtp3/QP8Qf+CK8/wDjVYmneL7BPF2tzGx1wrJFbAAaNdFhgP1UR5HXjPXtQB39Fc3/AMJtp3/QP8Qf+CK8/wDjVH/Cbad/0D/EH/givP8A41QB0lFc3/wm2nf9A/xB/wCCK8/+NUf8Jtp3/QP8Qf8AgivP/jVAEngf/kStK/64/wBTXQVwHg/xfYW3hHTYXsdcZkiwTHo106nk9GWMg/hW3/wm2nf9A/xB/wCCK8/+NUAdJRXN/wDCbad/0D/EH/givP8A41R/wm2nf9A/xB/4Irz/AONUAdJRXN/8Jtp3/QP8Qf8AgivP/jVH/Cbad/0D/EH/AIIrz/41QB0lFc3/AMJtp3/QP8Qf+CK8/wDjVH/Cbad/0D/EH/givP8A41QBJ4H/AORK0r/rj/U10FcB4P8AF9hbeEdNhex1xmSLBMejXTqeT0ZYyD+Fbf8Awm2nf9A/xB/4Irz/AONUAdJUc/8Ax7y/7h/lXP8A/Cbad/0D/EH/AIIrz/41TJvGunGCQf2fr/Knrod36f8AXOgCfwJ/yTzw1/2CrX/0UtdBXAeDPF9hbeBvD9u9jrjNFptshaLRrp1JESjKssZDD0IODW3/AMJtp3/QP8Qf+CK8/wDjVAHSUVzf/Cbad/0D/EH/AIIrz/41R/wm2nf9A/xB/wCCK8/+NUAdJRXN/wDCbad/0D/EH/givP8A41R/wm2nf9A/xB/4Irz/AONUAdJRXN/8Jtp3/QP8Qf8AgivP/jVH/Cbad/0D/EH/AIIrz/41QB0lFc3/AMJtp3/QP8Qf+CK8/wDjVH/Cbad/0D/EH/givP8A41QB0lFc3/wm2nf9A/xB/wCCK8/+NUf8Jtp3/QP8Qf8AgivP/jVAHSUVzf8Awm2nf9A/xB/4Irz/AONUf8Jtp3/QP8Qf+CK8/wDjVAHSUVzf/Cbad/0D/EH/AIIrz/41R/wm2nf9A/xB/wCCK8/+NUAdJRXN/wDCbad/0D/EH/givP8A41R/wm2nf9A/xB/4Irz/AONUAdJRXN/8Jtp3/QP8Qf8AgivP/jVH/Cbad/0D/EH/AIIrz/41QB0lFc3/AMJtp3/QP8Qf+CK8/wDjVH/Cbad/0D/EH/givP8A41QB0lFc3/wm2nf9A/xB/wCCK8/+NUf8Jtp3/QP8Qf8AgivP/jVAHSUVzf8Awm2nf9A/xB/4Irz/AONUf8Jtp3/QP8Qf+CK8/wDjVAEnif8A4+PD/wD2FY//AEXJXQVwHiLxfYTT6IVsdcHl6kjnfo10uRscYGY+Tz0HNbf/AAm2nf8AQP8AEH/givP/AI1QB0lFc3/wm2nf9A/xB/4Irz/41R/wm2nf9A/xB/4Irz/41QB0lFc3/wAJtp3/AED/ABB/4Irz/wCNUf8ACbad/wBA/wAQf+CK8/8AjVAHSUVzf/Cbad/0D/EH/givP/jVH/Cbad/0D/EH/givP/jVAGzqv/IHvf8Ar3k/9BNVfDP/ACKmj/8AXjB/6AKxtS8aae+l3aDT9eBaFwC2iXYH3T1Jj4qv4e8ZafD4a0qJrDXSyWcKkpot2ynCDoRHgj3FAHbUVzf/AAm2nf8AQP8AEH/givP/AI1R/wAJtp3/AED/ABB/4Irz/wCNUAdJRXN/8Jtp3/QP8Qf+CK8/+NUf8Jtp3/QP8Qf+CK8/+NUAdJRXN/8ACbad/wBA/wAQf+CK8/8AjVH/AAm2nf8AQP8AEH/givP/AI1QB0lFc3/wm2nf9A/xB/4Irz/41R/wm2nf9A/xB/4Irz/41QB0lFc3/wAJtp3/AED/ABB/4Irz/wCNUf8ACbad/wBA/wAQf+CK8/8AjVAHSVzfxB/5Jz4k/wCwZcf+izR/wm2nf9A/xB/4Irz/AONVgeOPF9hdeA9ft0sdbV5dPnQNLo11GgJQjlmjAUe5OBQB6HRXN/8ACbad/wBA/wAQf+CK8/8AjVH/AAm2nf8AQP8AEH/givP/AI1QB0lFc3/wm2nf9A/xB/4Irz/41R/wm2nf9A/xB/4Irz/41QB0lFc3/wAJtp3/AED/ABB/4Irz/wCNUf8ACbad/wBA/wAQf+CK8/8AjVAHSUVzf/Cbad/0D/EH/givP/jVH/Cbad/0D/EH/givP/jVAHSUVzf/AAm2nf8AQP8AEH/givP/AI1R/wAJtp3/AED/ABB/4Irz/wCNUAdJRXN/8Jtp3/QP8Qf+CK8/+NUf8Jtp3/QP8Qf+CK8/+NUAR+Pv+Retf+wrp/8A6VxV1Fec+NfF1hdaHbxpY62pGpWL5l0e6QYW5jJGWjAzxwOpOAMk10X/AAm2nf8AQP8AEH/givP/AI1QB0lFc3/wm2nf9A/xB/4Irz/41R/wm2nf9A/xB/4Irz/41QB0lFc3/wAJtp3/AED/ABB/4Irz/wCNUf8ACbad/wBA/wAQf+CK8/8AjVAHSUVzf/Cbad/0D/EH/givP/jVH/Cbad/0D/EH/givP/jVAHSUVzf/AAm2nf8AQP8AEH/givP/AI1R/wAJtp3/AED/ABB/4Irz/wCNUAdJRXN/8Jtp3/QP8Qf+CK8/+NUf8Jtp3/QP8Qf+CK8/+NUAdBP/AMe8v+4f5Vh+BP8Aknnhr/sFWv8A6KWoJvGunGCQf2fr/Knrod36f9c6x/Bni+wtvA3h+3ex1xmi022QtFo106kiJRlWWMhh6EHBoA7+iub/AOE207/oH+IP/BFef/GqP+E207/oH+IP/BFef/GqAOkorm/+E207/oH+IP8AwRXn/wAao/4TbTv+gf4g/wDBFef/ABqgDpK5+T/kocH/AGCpP/RqVH/wm2nf9A/xB/4Irz/41WI/i+wPjqG4+w65tGmyJt/sa63Z81Dnb5eccdcYoA7+iub/AOE207/oH+IP/BFef/GqP+E207/oH+IP/BFef/GqAOkorm/+E207/oH+IP8AwRXn/wAao/4TbTv+gf4g/wDBFef/ABqgDpKK5v8A4TbTv+gf4g/8EV5/8ao/4TbTv+gf4g/8EV5/8aoA6Siub/4TbTv+gf4g/wDBFef/ABqj/hNtO/6B/iD/AMEV5/8AGqAOkorm/wDhNtO/6B/iD/wRXn/xqj/hNtO/6B/iD/wRXn/xqgDpKK5v/hNtO/6B/iD/AMEV5/8AGqP+E207/oH+IP8AwRXn/wAaoA6Siub/AOE207/oH+IP/BFef/GqP+E207/oH+IP/BFef/GqAOkorm/+E207/oH+IP8AwRXn/wAao/4TbTv+gf4g/wDBFef/ABqgDpKK5v8A4TbTv+gf4g/8EV5/8ao/4TbTv+gf4g/8EV5/8aoAPBP/ACB77/sMaj/6Vy10leeeEPF9hbaVeI9jrbFtVv5AY9GunGGupWAJEZweeR1ByDgit/8A4TbTv+gf4g/8EV5/8aoA6Siub/4TbTv+gf4g/wDBFef/ABqj/hNtO/6B/iD/AMEV5/8AGqAOkorm/wDhNtO/6B/iD/wRXn/xqj/hNtO/6B/iD/wRXn/xqgDpKK5v/hNtO/6B/iD/AMEV5/8AGqP+E207/oH+IP8AwRXn/wAaoAv+Jv8AkVNY/wCvGf8A9ANaMH/HvF/uD+Vcb4h8ZafN4a1WJbDXQz2cygvot2qjKHqTHgD3NX4fGunCCMf2fr/Cjpod36f9c6AOnorm/wDhNtO/6B/iD/wRXn/xqj/hNtO/6B/iD/wRXn/xqgDpKK5v/hNtO/6B/iD/AMEV5/8AGqP+E207/oH+IP8AwRXn/wAaoA6Siub/AOE207/oH+IP/BFef/GqP+E207/oH+IP/BFef/GqAOkrlPHn/Hhpn/X9/wC0Zan/AOE207/oH+IP/BFef/GqwPFPiO01aLTbeC01WJxd7t11plxbpgRSfxSIBnnpnNAG18OP+RC0z/tr/wCjXrqa5b4cf8iFpn/bX/0a9dTQAVz+mf8AI6+IP+uNp/KSugrn9M/5HXxB/wBcbT+UlAHQUUUUAFFFFAHP+B/+RK0r/rj/AFNdBXP+B/8AkStK/wCuP9TXQUAFFFFABRRRQAUUUUAc/wCB/wDkStK/64/1NdBXP+B/+RK0r/rj/U10FABUc/8Ax7y/7h/lUlRz/wDHvL/uH+VAGH4E/wCSeeGv+wVa/wDopa6Cuf8AAn/JPPDX/YKtf/RS10FABRRRQAUUUUAFFFFABRRRQAUUUUAFFFFABRRRQAUUUUAFFFFABRRRQAUUUUAFFFFAHP8Aif8A4+PD/wD2FY//AEXJXQVz/if/AI+PD/8A2FY//RcldBQAUUUUAFFFFABRRRQBU1X/AJA97/17yf8AoJqr4Z/5FTR/+vGD/wBAFWtV/wCQPe/9e8n/AKCaq+Gf+RU0f/rxg/8AQBQBq0UUUAFFFFABRRRQAUUUUAFFFFABXN/EH/knPiT/ALBlx/6LNdJXN/EH/knPiT/sGXH/AKLNAHSUUUUAFFFFABRRRQAUUUUAFFFFABRRRQBy/j7/AJF61/7Cun/+lcVdRXL+Pv8AkXrX/sK6f/6VxV1FABRRRQAUUUUAFFFFABRRRQAUUUUARz/8e8v+4f5Vh+BP+SeeGv8AsFWv/opa3J/+PeX/AHD/ACrD8Cf8k88Nf9gq1/8ARS0AdBRRRQAUUUUAFc/J/wAlDg/7BUn/AKNSugrn5P8AkocH/YKk/wDRqUAdBRRRQAUUUUAFFFFABRRRQAUUUUAFFFFABRRRQAUUUUAFFFFAHN+Cf+QPff8AYY1H/wBK5a6Sub8E/wDIHvv+wxqP/pXLXSUAFFFFABRRRQAUUUUAZXib/kVNY/68Z/8A0A1owf8AHvF/uD+VZ3ib/kVNY/68Z/8A0A1owf8AHvF/uD+VAElFFFABRRRQAUUUUAFcp48/48NM/wCv7/2jLXV1ynjz/jw0z/r+/wDaMtADvhx/yIWmf9tf/Rr11NeeeBL/AF6LwZYJa6FBcQAy7JWvghb9438Ow4/Ouj/tPxN/0Ldv/wCDIf8AxFAHQVz+mf8AI6+IP+uNp/KSj+0/E3/Qt2//AIMh/wDEVh6dqPiEeLtcZfD8DSGG13p/aAAXiTHOznPP5UAd5RXP/wBp+Jv+hbt//BkP/iKP7T8Tf9C3b/8AgyH/AMRQB0FFc/8A2n4m/wChbt//AAZD/wCIo/tPxN/0Ldv/AODIf/EUAHgf/kStK/64/wBTXQVwfg7UfEKeEdMWHw/BLGIflc6gFJ5PbZxW5/afib/oW7f/AMGQ/wDiKAOgorn/AO0/E3/Qt2//AIMh/wDEUf2n4m/6Fu3/APBkP/iKAOgorn/7T8Tf9C3b/wDgyH/xFH9p+Jv+hbt//BkP/iKAOgorn/7T8Tf9C3b/APgyH/xFH9p+Jv8AoW7f/wAGQ/8AiKADwP8A8iVpX/XH+proK4PwdqPiFPCOmLD4fgljEPyudQCk8nts4rc/tPxN/wBC3b/+DIf/ABFAHQVHP/x7y/7h/lWH/afib/oW7f8A8GQ/+Ipk+p+JfIkz4btwNp/5iQ9P9ygB/gT/AJJ54a/7BVr/AOilroK4PwXqPiFPAvh5IPD8EsS6ZbBJDqAUuvlLg42cZHatz+0/E3/Qt2//AIMh/wDEUAdBRXP/ANp+Jv8AoW7f/wAGQ/8AiKP7T8Tf9C3b/wDgyH/xFAHQUVz/APafib/oW7f/AMGQ/wDiKP7T8Tf9C3b/APgyH/xFAHQUVz/9p+Jv+hbt/wDwZD/4ij+0/E3/AELdv/4Mh/8AEUAdBRXP/wBp+Jv+hbt//BkP/iKP7T8Tf9C3b/8AgyH/AMRQB0FFc/8A2n4m/wChbt//AAZD/wCIo/tPxN/0Ldv/AODIf/EUAdBRXP8A9p+Jv+hbt/8AwZD/AOIo/tPxN/0Ldv8A+DIf/EUAdBRXP/2n4m/6Fu3/APBkP/iKP7T8Tf8AQt2//gyH/wARQB0FFc//AGn4m/6Fu3/8GQ/+Io/tPxN/0Ldv/wCDIf8AxFAHQUVz/wDafib/AKFu3/8ABkP/AIij+0/E3/Qt2/8A4Mh/8RQB0FFc/wD2n4m/6Fu3/wDBkP8A4ij+0/E3/Qt2/wD4Mh/8RQB0FFc//afib/oW7f8A8GQ/+Io/tPxN/wBC3b/+DIf/ABFAHQUVz/8Aafib/oW7f/wZD/4ij+0/E3/Qt2//AIMh/wDEUAHif/j48P8A/YVj/wDRcldBXB+ItR8QtPofmeH4EI1NCmNQB3Nsk4+5x359q3P7T8Tf9C3b/wDgyH/xFAHQUVz/APafib/oW7f/AMGQ/wDiKP7T8Tf9C3b/APgyH/xFAHQUVz/9p+Jv+hbt/wDwZD/4ij+0/E3/AELdv/4Mh/8AEUAdBRXP/wBp+Jv+hbt//BkP/iKP7T8Tf9C3b/8AgyH/AMRQBq6r/wAge9/695P/AEE1V8M/8ipo/wD14wf+gCsrUtT8SHSrwN4ct1UwPk/2kDgbT/sVX8O6l4jXwzpSx+Hrd4xZwhWOogbhsGDjZxQB2VFc/wD2n4m/6Fu3/wDBkP8A4ij+0/E3/Qt2/wD4Mh/8RQB0FFc//afib/oW7f8A8GQ/+Io/tPxN/wBC3b/+DIf/ABFAHQUVz/8Aafib/oW7f/wZD/4ij+0/E3/Qt2//AIMh/wDEUAdBRXP/ANp+Jv8AoW7f/wAGQ/8AiKP7T8Tf9C3b/wDgyH/xFAHQUVz/APafib/oW7f/AMGQ/wDiKP7T8Tf9C3b/APgyH/xFAHQVzfxB/wCSc+JP+wZcf+izUn9p+Jv+hbt//BkP/iKwPHOo+IZPAXiBJ9AgihbT5w8g1AMVGw5ONgz9KAO/orn/AO0/E3/Qt2//AIMh/wDEUf2n4m/6Fu3/APBkP/iKAOgorn/7T8Tf9C3b/wDgyH/xFH9p+Jv+hbt//BkP/iKAOgorn/7T8Tf9C3b/APgyH/xFH9p+Jv8AoW7f/wAGQ/8AiKAOgorn/wC0/E3/AELdv/4Mh/8AEUf2n4m/6Fu3/wDBkP8A4igDoKK5/wDtPxN/0Ldv/wCDIf8AxFH9p+Jv+hbt/wDwZD/4igDoKK5/+0/E3/Qt2/8A4Mh/8RR/afib/oW7f/wZD/4igCv4+/5F61/7Cun/APpXFXUV55421DxBJoduJ9AgiT+07EhhfhssLmMgY2dzgZ7ZzXR/2n4m/wChbt//AAZD/wCIoA6Ciuf/ALT8Tf8AQt2//gyH/wARR/afib/oW7f/AMGQ/wDiKAOgorn/AO0/E3/Qt2//AIMh/wDEUf2n4m/6Fu3/APBkP/iKAOgorn/7T8Tf9C3b/wDgyH/xFH9p+Jv+hbt//BkP/iKAOgorn/7T8Tf9C3b/APgyH/xFH9p+Jv8AoW7f/wAGQ/8AiKAOgorn/wC0/E3/AELdv/4Mh/8AEUf2n4m/6Fu3/wDBkP8A4igDcn/495f9w/yrD8Cf8k88Nf8AYKtf/RS0yfU/EvkSZ8N24G0/8xIen+5WN4L1HxCngXw8kHh+CWJdMtgkh1AKXXylwcbOMjtQB3lFc/8A2n4m/wChbt//AAZD/wCIo/tPxN/0Ldv/AODIf/EUAdBRXP8A9p+Jv+hbt/8AwZD/AOIo/tPxN/0Ldv8A+DIf/EUAdBXPyf8AJQ4P+wVJ/wCjUo/tPxN/0Ldv/wCDIf8AxFYb6j4h/wCE6gf/AIR+Dzf7MkAj/tAYK+anOdnr2oA7yiuf/tPxN/0Ldv8A+DIf/EUf2n4m/wChbt//AAZD/wCIoA6Ciuf/ALT8Tf8AQt2//gyH/wARR/afib/oW7f/AMGQ/wDiKAOgorn/AO0/E3/Qt2//AIMh/wDEUf2n4m/6Fu3/APBkP/iKAOgorn/7T8Tf9C3b/wDgyH/xFH9p+Jv+hbt//BkP/iKAOgorn/7T8Tf9C3b/APgyH/xFH9p+Jv8AoW7f/wAGQ/8AiKAOgorn/wC0/E3/AELdv/4Mh/8AEUf2n4m/6Fu3/wDBkP8A4igDoKK5/wDtPxN/0Ldv/wCDIf8AxFH9p+Jv+hbt/wDwZD/4igDoKK5/+0/E3/Qt2/8A4Mh/8RR/afib/oW7f/wZD/4igDoKK5/+0/E3/Qt2/wD4Mh/8RR/afib/AKFu3/8ABkP/AIigCPwT/wAge+/7DGo/+lctdJXAeENR8QppV6IdAglU6rfkk6gFwxupSw+52ORnvjNb/wDafib/AKFu3/8ABkP/AIigDoKK5/8AtPxN/wBC3b/+DIf/ABFH9p+Jv+hbt/8AwZD/AOIoA6Ciuf8A7T8Tf9C3b/8AgyH/AMRR/afib/oW7f8A8GQ/+IoA6Ciuf/tPxN/0Ldv/AODIf/EUf2n4m/6Fu3/8GQ/+IoAt+Jv+RU1j/rxn/wDQDWjB/wAe8X+4P5VyPiLUvEbeGdVWTw9bpGbOYMw1EHaNhycbOavw6n4l8iPHhu3I2j/mJD0/3KAOjorn/wC0/E3/AELdv/4Mh/8AEUf2n4m/6Fu3/wDBkP8A4igDoKK5/wDtPxN/0Ldv/wCDIf8AxFH9p+Jv+hbt/wDwZD/4igDoKK5/+0/E3/Qt2/8A4Mh/8RR/afib/oW7f/wZD/4igDoK5Tx5/wAeGmf9f3/tGWrf9p+Jv+hbt/8AwZD/AOIrn/Fd7rNxDpqX+jw2kP2zPmJeCU58qTjG0fnQBr/Dj/kQtM/7a/8Ao166muW+HH/IhaZ/21/9GvXU0AFc/pn/ACOviD/rjafykroK5/TP+R18Qf8AXG0/lJQB0FFFFABRRRQBz/gf/kStK/64/wBTXQVz/gf/AJErSv8Arj/U10FABRRRQAUUUUAFFFFAHP8Agf8A5ErSv+uP9TXQVz/gf/kStK/64/1NdBQAVHP/AMe8v+4f5VJUc/8Ax7y/7h/lQBh+BP8Aknnhr/sFWv8A6KWugrn/AAJ/yTzw1/2CrX/0UtdBQAUUUUAFFFFABRRRQAUUUUAFFFFABRRRQAUUUUAFFFFABRRRQAUUUUAFFFFABRRRQBz/AIn/AOPjw/8A9hWP/wBFyV0Fc/4n/wCPjw//ANhWP/0XJXQUAFFFFABRRRQAUUUUAVNV/wCQPe/9e8n/AKCaq+Gf+RU0f/rxg/8AQBVrVf8AkD3v/XvJ/wCgmqvhn/kVNH/68YP/AEAUAatFFFABRRRQAUUUUAFFFFABRRRQAVzfxB/5Jz4k/wCwZcf+izXSVzfxB/5Jz4k/7Blx/wCizQB0lFFFABRRRQAUUUUAFFFFABRRRQAUUUUAcv4+/wCRetf+wrp//pXFXUVy/j7/AJF61/7Cun/+lcVdRQAUUUUAFFFFABRRRQAUUUUAFFFFAEc//HvL/uH+VYfgT/knnhr/ALBVr/6KWtyf/j3l/wBw/wAqw/An/JPPDX/YKtf/AEUtAHQUUUUAFFFFABXPyf8AJQ4P+wVJ/wCjUroK5+T/AJKHB/2CpP8A0alAHQUUUUAFFFFABRRRQAUUUUAFFFFABRRRQAUUUUAFFFFABRRRQBzfgn/kD33/AGGNR/8ASuWukrm/BP8AyB77/sMaj/6Vy10lABRRRQAUUUUAFFFFAGV4m/5FTWP+vGf/ANANaMH/AB7xf7g/lWd4m/5FTWP+vGf/ANANaMH/AB7xf7g/lQBJRRRQAUUUUAFFFFABXKePP+PDTP8Ar+/9oy11dcp48/48NM/6/v8A2jLQA74cf8iFpn/bX/0a9dTXnPgWy8USeDrF7HXNLt7YmXy4pdLeVlHmN1YTqD+Qrov7P8Zf9DHo3/glk/8AkmgDpK5/TP8AkdfEH/XG0/lJUf8AZ/jL/oY9G/8ABLJ/8k1iadY+LD4u1tU1/SVmEVt5jnSHKsMPjA+0cY57nPtQB39Fc3/Z/jL/AKGPRv8AwSyf/JNH9n+Mv+hj0b/wSyf/ACTQB0lFc3/Z/jL/AKGPRv8AwSyf/JNH9n+Mv+hj0b/wSyf/ACTQBJ4H/wCRK0r/AK4/1NdBXAeD7HxY/hHTWt9f0mOExfKj6Q7sBk9T9oGfyFbf9n+Mv+hj0b/wSyf/ACTQB0lFc3/Z/jL/AKGPRv8AwSyf/JNH9n+Mv+hj0b/wSyf/ACTQB0lFc3/Z/jL/AKGPRv8AwSyf/JNH9n+Mv+hj0b/wSyf/ACTQB0lFc3/Z/jL/AKGPRv8AwSyf/JNH9n+Mv+hj0b/wSyf/ACTQBJ4H/wCRK0r/AK4/1NdBXAeD7HxY/hHTWt9f0mOExfKj6Q7sBk9T9oGfyFbf9n+Mv+hj0b/wSyf/ACTQB0lRz/8AHvL/ALh/lXP/ANn+Mv8AoY9G/wDBLJ/8k0ybT/GPkSZ8RaORtOf+JNJ6f9fNAE/gT/knnhr/ALBVr/6KWugrgPBlj4sfwN4fa21/SYoDptsY45NId2VfKXALC4GSB3wM+grb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JPE/wDx8eH/APsKx/8AouSugrgPEVj4sWfRPO1/SXJ1JBHt0h12tsfk/wCkHI68cfWtv+z/ABl/0Mejf+CWT/5JoA6Siub/ALP8Zf8AQx6N/wCCWT/5Jo/s/wAZf9DHo3/glk/+SaAOkorm/wCz/GX/AEMejf8Aglk/+SaP7P8AGX/Qx6N/4JZP/kmgDpKK5v8As/xl/wBDHo3/AIJZP/kmj+z/ABl/0Mejf+CWT/5JoA2dV/5A97/17yf+gmqvhn/kVNH/AOvGD/0AVjalYeMBpd2X8Q6OyeS+4DRpASNp7/aOKr+HrDxc3hrSjD4g0hIjZwlFbR5GKjYMAn7QMn3wKAO2orm/7P8AGX/Qx6N/4JZP/kmj+z/GX/Qx6N/4JZP/AJJoA6Siub/s/wAZf9DHo3/glk/+SaP7P8Zf9DHo3/glk/8AkmgDpKK5v+z/ABl/0Mejf+CWT/5Jo/s/xl/0Mejf+CWT/wCSaAOkorm/7P8AGX/Qx6N/4JZP/kmj+z/GX/Qx6N/4JZP/AJJoA6Siub/s/wAZf9DHo3/glk/+SaP7P8Zf9DHo3/glk/8AkmgDpK5v4g/8k58Sf9gy4/8ARZo/s/xl/wBDHo3/AIJZP/kmsDxxY+K08B6+11r2lS240+cyRx6S6My7DkBjcHB98H6UAeh0Vzf9n+Mv+hj0b/wSyf8AyTR/Z/jL/oY9G/8ABLJ/8k0AdJRXN/2f4y/6GPRv/BLJ/wDJNH9n+Mv+hj0b/wAEsn/yTQB0lFc3/Z/jL/oY9G/8Esn/AMk0f2f4y/6GPRv/AASyf/JNAHSUVzf9n+Mv+hj0b/wSyf8AyTR/Z/jL/oY9G/8ABLJ/8k0AdJRXN/2f4y/6GPRv/BLJ/wDJNH9n+Mv+hj0b/wAEsn/yTQB0lFc3/Z/jL/oY9G/8Esn/AMk0f2f4y/6GPRv/AASyf/JNAEfj7/kXrX/sK6f/AOlcVdRXnPjWy8VJodubnXtKlT+0rEBY9JdCGNzHtOTOeAcEjHIGMjOa6L+z/GX/AEMejf8Aglk/+SaAOkorm/7P8Zf9DHo3/glk/wDkmj+z/GX/AEMejf8Aglk/+SaAOkorm/7P8Zf9DHo3/glk/wDkmj+z/GX/AEMejf8Aglk/+SaAOkorm/7P8Zf9DHo3/glk/wDkmj+z/GX/AEMejf8Aglk/+SaAOkorm/7P8Zf9DHo3/glk/wDkmj+z/GX/AEMejf8Aglk/+SaAOkorm/7P8Zf9DHo3/glk/wDkmj+z/GX/AEMejf8Aglk/+SaAOgn/AOPeX/cP8qw/An/JPPDX/YKtf/RS1BNp/jHyJM+ItHI2nP8AxJpPT/r5rH8GWPix/A3h9rbX9JigOm2xjjk0h3ZV8pcAsLgZIHfAz6CgDv6K5v8As/xl/wBDHo3/AIJZP/kmj+z/ABl/0Mejf+CWT/5JoA6Siub/ALP8Zf8AQx6N/wCCWT/5Jo/s/wAZf9DHo3/glk/+SaAOkrn5P+Shwf8AYKk/9GpUf9n+Mv8AoY9G/wDBLJ/8k1iPY+LP+E6hU6/pPn/2bIRJ/ZD7dvmpkbftHXOOc/hQB39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AeCf+QPff9hjUf8A0rlrpK888IWPit9KvDb69pUaDVb8MH0l3JYXUu45+0DAJyQOwOMnGTv/ANn+Mv8AoY9G/wDBLJ/8k0AdJRXN/wBn+Mv+hj0b/wAEsn/yTR/Z/jL/AKGPRv8AwSyf/JNAHSUVzf8AZ/jL/oY9G/8ABLJ/8k0f2f4y/wChj0b/AMEsn/yTQB0lFc3/AGf4y/6GPRv/AASyf/JNH9n+Mv8AoY9G/wDBLJ/8k0AX/E3/ACKmsf8AXjP/AOgGtGD/AI94v9wfyrjfENh4uXw1qpm8QaQ8Qs5i6ro8ilhsOQD9oOD74NX4dP8AGPkR48RaOBtGP+JNJ6f9fNAHT0Vzf9n+Mv8AoY9G/wDBLJ/8k0f2f4y/6GPRv/BLJ/8AJNAHSUVzf9n+Mv8AoY9G/wDBLJ/8k0f2f4y/6GPRv/BLJ/8AJNAHSUVzf9n+Mv8AoY9G/wDBLJ/8k0f2f4y/6GPRv/BLJ/8AJNAHSVynjz/jw0z/AK/v/aMtT/2f4y/6GPRv/BLJ/wDJNYHim18Qwxaa2qavp93b/a8CO3054G3eVJg7jM/HXjH40AbXw4/5ELTP+2v/AKNeuprlvhx/yIWmf9tf/Rr11NABXP6Z/wAjr4g/642n8pK6Cuf0z/kdfEH/AFxtP5SUAdBRRRQAUUUUAc/4H/5ErSv+uP8AU10Fc/4H/wCRK0r/AK4/1NdBQAUUUUAFFFFABRRRQBz/AIH/AORK0r/rj/U10Fc/4H/5ErSv+uP9TXQUAFRz/wDHvL/uH+VSVHP/AMe8v+4f5UAYfgT/AJJ54a/7BVr/AOilroK5/wACf8k88Nf9gq1/9FLXQUAFFFFABRRRQAUUUUAFFFFABRRRQAUUUUAFFFFABRRRQAUUUUAFFFFABRRRQAUUUUAc/wCJ/wDj48P/APYVj/8ARcldBXP+J/8Aj48P/wDYVj/9FyV0FABRRRQAUUUUAFFFFAFTVf8AkD3v/XvJ/wCgmqvhn/kVNH/68YP/AEAVa1X/AJA97/17yf8AoJqr4Z/5FTR/+vGD/wBAFAGrRRRQAUUUUAFFFFABRRRQAUUUUAFc38Qf+Sc+JP8AsGXH/os10lc38Qf+Sc+JP+wZcf8Aos0AdJRRRQAUUUUAFFFFABRRRQAUUUUAFFFFAHL+Pv8AkXrX/sK6f/6VxV1Fcv4+/wCRetf+wrp//pXFXUUAFFFFABRRRQAUUUUAFFFFABRRRQBHP/x7y/7h/lWH4E/5J54a/wCwVa/+ilrcn/495f8AcP8AKsPwJ/yTzw1/2CrX/wBFLQB0FFFFABRRRQAVz8n/ACUOD/sFSf8Ao1K6Cufk/wCShwf9gqT/ANGpQB0FFFFABRRRQAUUUUAFFFFABRRRQAUUUUAFFFFABRRRQAUUUUAc34J/5A99/wBhjUf/AErlrpK5vwT/AMge+/7DGo/+lctdJQAUUUUAFFFFABRRRQBleJv+RU1j/rxn/wDQDWjB/wAe8X+4P5VneJv+RU1j/rxn/wDQDWjB/wAe8X+4P5UASUUUUAFFFFABRRRQAVynjz/jw0z/AK/v/aMtdXXKePP+PDTP+v7/ANoy0AO+HH/IhaZ/21/9GvXU1554E8ORXngywuG1PVoi5lOyG+dEH7xuig4FdH/wicP/AEGNc/8ABjJ/jQB0Fc/pn/I6+IP+uNp/KSj/AIROH/oMa5/4MZP8aw9O8MRP4u1yL+1dZASG1O4X7hjkSdTnnpxQB3lFc/8A8InD/wBBjXP/AAYyf40f8InD/wBBjXP/AAYyf40AdBRXP/8ACJw/9BjXP/BjJ/jR/wAInD/0GNc/8GMn+NAB4H/5ErSv+uP9TXQVwfg7wxFP4R0yU6rrKFoc7Y791UcnoAeK3P8AhE4f+gxrn/gxk/xoA6Ciuf8A+ETh/wCgxrn/AIMZP8aP+ETh/wCgxrn/AIMZP8aAOgorn/8AhE4f+gxrn/gxk/xo/wCETh/6DGuf+DGT/GgDoKK5/wD4ROH/AKDGuf8Agxk/xo/4ROH/AKDGuf8Agxk/xoAPA/8AyJWlf9cf6mugrg/B3hiKfwjpkp1XWULQ52x37qo5PQA8Vuf8InD/ANBjXP8AwYyf40AdBUc//HvL/uH+VYf/AAicP/QY1z/wYyf40yfwnCIJD/bGufdPXUZPT60AP8Cf8k88Nf8AYKtf/RS10FcH4L8MRXHgXw9MdV1lDJpls5SO/dVXMSnAAPA9q3P+ETh/6DGuf+DGT/GgDoKK5/8A4ROH/oMa5/4MZP8AGj/hE4f+gxrn/gxk/wAaAOgorn/+ETh/6DGuf+DGT/Gj/hE4f+gxrn/gxk/xoA6Ciuf/AOETh/6DGuf+DGT/ABo/4ROH/oMa5/4MZP8AGgDoKK5//hE4f+gxrn/gxk/xo/4ROH/oMa5/4MZP8aAOgorn/wDhE4f+gxrn/gxk/wAaP+ETh/6DGuf+DGT/ABoA6Ciuf/4ROH/oMa5/4MZP8aP+ETh/6DGuf+DGT/GgDoKK5/8A4ROH/oMa5/4MZP8AGj/hE4f+gxrn/gxk/wAaAOgorn/+ETh/6DGuf+DGT/Gj/hE4f+gxrn/gxk/xoA6Ciuf/AOETh/6DGuf+DGT/ABo/4ROH/oMa5/4MZP8AGgDoKK5//hE4f+gxrn/gxk/xo/4ROH/oMa5/4MZP8aAOgorn/wDhE4f+gxrn/gxk/wAaP+ETh/6DGuf+DGT/ABoA6Ciuf/4ROH/oMa5/4MZP8aP+ETh/6DGuf+DGT/GgA8T/APHx4f8A+wrH/wCi5K6CuD8ReGIop9DA1XWW36mifPfucfJJyOeDx1rc/wCETh/6DGuf+DGT/GgDoKK5/wD4ROH/AKDGuf8Agxk/xo/4ROH/AKDGuf8Agxk/xoA6Ciuf/wCETh/6DGuf+DGT/Gj/AIROH/oMa5/4MZP8aAOgorn/APhE4f8AoMa5/wCDGT/Gj/hE4f8AoMa5/wCDGT/GgDV1X/kD3v8A17yf+gmqvhn/AJFTR/8Arxg/9AFZWpeFYU0q8b+19bOIHODqEhB+U+9V/DvhaKXwzpUh1bWlL2cLbU1CQAZQcAZ4FAHZUVz/APwicP8A0GNc/wDBjJ/jR/wicP8A0GNc/wDBjJ/jQB0FFc//AMInD/0GNc/8GMn+NH/CJw/9BjXP/BjJ/jQB0FFc/wD8InD/ANBjXP8AwYyf40f8InD/ANBjXP8AwYyf40AdBRXP/wDCJw/9BjXP/BjJ/jR/wicP/QY1z/wYyf40AdBRXP8A/CJw/wDQY1z/AMGMn+NH/CJw/wDQY1z/AMGMn+NAHQVzfxB/5Jz4k/7Blx/6LNSf8InD/wBBjXP/AAYyf41geOfDMVt4C8QTjVdYkMenztskv3ZWwh4IJ5HtQB39Fc//AMInD/0GNc/8GMn+NH/CJw/9BjXP/BjJ/jQB0FFc/wD8InD/ANBjXP8AwYyf40f8InD/ANBjXP8AwYyf40AdBRXP/wDCJw/9BjXP/BjJ/jR/wicP/QY1z/wYyf40AdBRXP8A/CJw/wDQY1z/AMGMn+NH/CJw/wDQY1z/AMGMn+NAHQUVz/8AwicP/QY1z/wYyf40f8InD/0GNc/8GMn+NAHQUVz/APwicP8A0GNc/wDBjJ/jR/wicP8A0GNc/wDBjJ/jQBX8ff8AIvWv/YV0/wD9K4q6ivPPG3hqK30O3carrD51OxTEl87Dm5jGcE9RnIPY10f/AAicP/QY1z/wYyf40AdBRXP/APCJw/8AQY1z/wAGMn+NH/CJw/8AQY1z/wAGMn+NAHQUVz//AAicP/QY1z/wYyf40f8ACJw/9BjXP/BjJ/jQB0FFc/8A8InD/wBBjXP/AAYyf40f8InD/wBBjXP/AAYyf40AdBRXP/8ACJw/9BjXP/BjJ/jR/wAInD/0GNc/8GMn+NAHQUVz/wDwicP/AEGNc/8ABjJ/jR/wicP/AEGNc/8ABjJ/jQBuT/8AHvL/ALh/lWH4E/5J54a/7BVr/wCilpk/hOEQSH+2Nc+6euoyen1rG8F+GIrjwL4emOq6yhk0y2cpHfuqrmJTgAHge1AHeUVz/wDwicP/AEGNc/8ABjJ/jR/wicP/AEGNc/8ABjJ/jQB0FFc//wAInD/0GNc/8GMn+NH/AAicP/QY1z/wYyf40AdBXPyf8lDg/wCwVJ/6NSj/AIROH/oMa5/4MZP8aw38MRf8J1BD/aus4OmSPv8At77v9agxnPT2oA7yiuf/AOETh/6DGuf+DGT/ABo/4ROH/oMa5/4MZP8AGgDoKK5//hE4f+gxrn/gxk/xo/4ROH/oMa5/4MZP8aAOgorn/wDhE4f+gxrn/gxk/wAaP+ETh/6DGuf+DGT/ABoA6Ciuf/4ROH/oMa5/4MZP8aP+ETh/6DGuf+DGT/GgDoKK5/8A4ROH/oMa5/4MZP8AGj/hE4f+gxrn/gxk/wAaAOgorn/+ETh/6DGuf+DGT/Gj/hE4f+gxrn/gxk/xoA6Ciuf/AOETh/6DGuf+DGT/ABo/4ROH/oMa5/4MZP8AGgDoKK5//hE4f+gxrn/gxk/xo/4ROH/oMa5/4MZP8aAOgorn/wDhE4f+gxrn/gxk/wAaP+ETh/6DGuf+DGT/ABoAj8E/8ge+/wCwxqP/AKVy10lcB4Q8MxT6VesdV1hNuq36Yjv3UHbdSjJ56nGSe5ya3/8AhE4f+gxrn/gxk/xoA6Ciuf8A+ETh/wCgxrn/AIMZP8aP+ETh/wCgxrn/AIMZP8aAOgorn/8AhE4f+gxrn/gxk/xo/wCETh/6DGuf+DGT/GgDoKK5/wD4ROH/AKDGuf8Agxk/xo/4ROH/AKDGuf8Agxk/xoAt+Jv+RU1j/rxn/wDQDWjB/wAe8X+4P5VyPiLwtFF4Z1WQatrTFLOZtr6hIQcIeCM8ir8PhOEwRn+2Nc+6Omoyen1oA6Oiuf8A+ETh/wCgxrn/AIMZP8aP+ETh/wCgxrn/AIMZP8aAOgorn/8AhE4f+gxrn/gxk/xo/wCETh/6DGuf+DGT/GgDoKK5/wD4ROH/AKDGuf8Agxk/xo/4ROH/AKDGuf8Agxk/xoA6CuU8ef8AHhpn/X9/7Rlq3/wicP8A0GNc/wDBjJ/jXP8AivQo9Nh02ddQ1O4JvNuy5u3kX/VSc4PegDX+HH/IhaZ/21/9GvXU1y3w4/5ELTP+2v8A6NeupoAK5/TP+R18Qf8AXG0/lJXQVz+mf8jr4g/642n8pKAOgooooAKKKKAOf8D/APIlaV/1x/qa6Cuf8D/8iVpX/XH+proKACiiigAooooAKKKKAOf8D/8AIlaV/wBcf6mugrn/AAP/AMiVpX/XH+pro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Bvw6miXwHpoaRAR5vBYf89XrqfPh/56x/8AfQrgPAnhDwzqHgywu73w7pNzcyGUvNNZRu7HzGHJK5NdH/wgng//AKFTQ/8AwXQ//E0Abnnw/wDPWP8A76FYGmTRf8Jpr581MGG0/iHpJT/+EE8H/wDQqaH/AOC6H/4msPTvBfhV/F2uQP4a0Zoo4bUpGbCIqhIkzgbeM4GfpQB3Hnw/89Y/++hR58P/AD1j/wC+hWH/AMIJ4P8A+hU0P/wXQ/8AxNH/AAgng/8A6FTQ/wDwXQ//ABNAG558P/PWP/voUefD/wA9Y/8AvoVh/wDCCeD/APoVND/8F0P/AMTR/wAIJ4P/AOhU0P8A8F0P/wATQAzwRNEPBelAyoD5P94eprf8+H/nrH/30K4fwd4L8K3XhHTJ7jw1o0srw5aSSwiZmOT1JXmtz/hBPB//AEKmh/8Aguh/+JoA3PPh/wCesf8A30KPPh/56x/99CsP/hBPB/8A0Kmh/wDguh/+Jo/4QTwf/wBCpof/AILof/iaANzz4f8AnrH/AN9Cjz4f+esf/fQrD/4QTwf/ANCpof8A4Lof/iaP+EE8H/8AQqaH/wCC6H/4mgDc8+H/AJ6x/wDfQo8+H/nrH/30Kw/+EE8H/wDQqaH/AOC6H/4mj/hBPB//AEKmh/8Aguh/+JoAZ4ImiHgvSgZUB8n+8PU1v+fD/wA9Y/8AvoVw/g7wX4VuvCOmT3HhrRpZXhy0klhEzMcnqSvNbn/CCeD/APoVND/8F0P/AMTQBuefD/z1j/76FRzzw/Z5f3sf3D/EPSsf/hBPB/8A0Kmh/wDguh/+Jpk/gXwgIJCPCuhghTgjT4vT/doAPAs0Q+HvhoGVARpVrkFh/wA8lrf8+H/nrH/30K4fwX4L8K3XgXw9cXHhrRpp5dMtnkkksImZ2MSkkkrkknnNbn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AzxPNEbjQMSpxqsf8Q/55yVv+fD/AM9Y/wDvoVw/iLwX4Vgn0MQ+GtGjEmpojhLCIb12SHBwvI4HHtW5/wAIJ4P/AOhU0P8A8F0P/wATQBuefD/z1j/76FHnw/8APWP/AL6FYf8Awgng/wD6FTQ//BdD/wDE0f8ACCeD/wDoVND/APBdD/8AE0Abnnw/89Y/++hR58P/AD1j/wC+hWH/AMIJ4P8A+hU0P/wXQ/8AxNH/AAgng/8A6FTQ/wDwXQ//ABNAG558P/PWP/voUefD/wA9Y/8AvoVh/wDCCeD/APoVND/8F0P/AMTR/wAIJ4P/AOhU0P8A8F0P/wATQBo6pPD/AGRe/vU/1D/xD+6areGZ4h4U0cGVM/YYf4h/cFZupeB/CMelXjp4W0RWWByGGnxAg7Tz92q/h3wT4Tn8M6VLL4Y0WSR7OFnd7CIliUBJJ28mgDrvPh/56x/99Cjz4f8AnrH/AN9CsP8A4QTwf/0Kmh/+C6H/AOJo/wCEE8H/APQqaH/4Lof/AImgDc8+H/nrH/30KPPh/wCesf8A30Kw/wDhBPB//QqaH/4Lof8A4mj/AIQTwf8A9Cpof/guh/8AiaANzz4f+esf/fQo8+H/AJ6x/wDfQrD/AOEE8H/9Cpof/guh/wDiaP8AhBPB/wD0Kmh/+C6H/wCJoA3PPh/56x/99Cjz4f8AnrH/AN9CsP8A4QTwf/0Kmh/+C6H/AOJo/wCEE8H/APQqaH/4Lof/AImgDc8+H/nrH/30KPPh/wCesf8A30Kw/wDhBPB//QqaH/4Lof8A4mj/AIQTwf8A9Cpof/guh/8AiaANzz4f+esf/fQrnPiBNEfh14kAlQk6bcYAYf8APM1P/wAIJ4P/AOhU0P8A8F0P/wATWB458GeFrTwF4gubbw1o8M8WnzvHLHYxKyMEJBBC5BHrQB3f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VPHs0R8P2wEqH/AImun9GH/P1FXT+fD/z1j/76FcB428G+F7TQ7eS28N6PC51OxQtHYxKSrXMasMhehBII7g10f/CCeD/+hU0P/wAF0P8A8TQBuefD/wA9Y/8AvoUefD/z1j/76FYf/CCeD/8AoVND/wDBdD/8TR/wgng//oVND/8ABdD/APE0Abnnw/8APWP/AL6FHnw/89Y/++hWH/wgng//AKFTQ/8AwXQ//E0f8IJ4P/6FTQ//AAXQ/wDxNAG558P/AD1j/wC+hR58P/PWP/voVh/8IJ4P/wChU0P/AMF0P/xNH/CCeD/+hU0P/wAF0P8A8TQBuefD/wA9Y/8AvoUefD/z1j/76FYf/CCeD/8AoVND/wDBdD/8TR/wgng//oVND/8ABdD/APE0Abnnw/8APWP/AL6FHnw/89Y/++hWH/wgng//AKFTQ/8AwXQ//E0f8IJ4P/6FTQ//AAXQ/wDxNAGxPPD9nl/ex/cP8Q9KxPAs0Q+HvhoGVARpVrkFh/zyWifwL4QEEhHhXQwQpwRp8Xp/u1jeC/BfhW68C+Hri48NaNNPLpls8kklhEzOxiUkklckk85oA7jz4f8AnrH/AN9Cjz4f+esf/fQrD/4QTwf/ANCpof8A4Lof/iaP+EE8H/8AQqaH/wCC6H/4mgDc8+H/AJ6x/wDfQo8+H/nrH/30Kw/+EE8H/wDQqaH/AOC6H/4mj/hBPB//AEKmh/8Aguh/+JoA3PPh/wCesf8A30KwHmi/4WFAfNTH9lSc7h/z1Sn/APCCeD/+hU0P/wAF0P8A8TWG/gvwqPHcFv8A8I1o3kHTJHMf2CLaWEqAHG3GcEjPvQB3Hnw/89Y/++hR58P/AD1j/wC+hWH/AMIJ4P8A+hU0P/wXQ/8AxNH/AAgng/8A6FTQ/wDwXQ//ABNAG558P/PWP/voUefD/wA9Y/8AvoVh/wDCCeD/APoVND/8F0P/AMTR/wAIJ4P/AOhU0P8A8F0P/wATQBuefD/z1j/76FHnw/8APWP/AL6FYf8Awgng/wD6FTQ//BdD/wDE0f8ACCeD/wDoVND/APBdD/8AE0Abnnw/89Y/++hR58P/AD1j/wC+hWH/AMIJ4P8A+hU0P/wXQ/8AxNH/AAgng/8A6FTQ/wDwXQ//ABNAG558P/PWP/voUefD/wA9Y/8AvoVh/wDCCeD/APoVND/8F0P/AMTR/wAIJ4P/AOhU0P8A8F0P/wATQBuefD/z1j/76FHnw/8APWP/AL6FYf8Awgng/wD6FTQ//BdD/wDE0f8ACCeD/wDoVND/APBdD/8AE0Abnnw/89Y/++hR58P/AD1j/wC+hWH/AMIJ4P8A+hU0P/wXQ/8AxNH/AAgng/8A6FTQ/wDwXQ//ABNAG558P/PWP/voUefD/wA9Y/8AvoVh/wDCCeD/APoVND/8F0P/AMTR/wAIJ4P/AOhU0P8A8F0P/wATQBuefD/z1j/76FHnw/8APWP/AL6FYf8Awgng/wD6FTQ//BdD/wDE0f8ACCeD/wDoVND/APBdD/8AE0AQeCpoho99mVB/xONR/iH/AD9y10fnw/8APWP/AL6FcJ4Q8GeFrnSr17jw1o8rLqt/GrSWMTEKt1KqqMr0AAAHYACt/wD4QTwf/wBCpof/AILof/iaANzz4f8AnrH/AN9Cjz4f+esf/fQrD/4QTwf/ANCpof8A4Lof/iaP+EE8H/8AQqaH/wCC6H/4mgDc8+H/AJ6x/wDfQo8+H/nrH/30Kw/+EE8H/wDQqaH/AOC6H/4mj/hBPB//AEKmh/8Aguh/+JoA3PPh/wCesf8A30KPPh/56x/99CsP/hBPB/8A0Kmh/wDguh/+Jo/4QTwf/wBCpof/AILof/iaALHiaeI+FNYAlTP2Gb+If3DWhBPD9ni/ex/cH8Q9K5XxF4J8JweGdVli8MaLHIlnMyOlhECpCEgg7eDV+HwL4QMEZPhXQySoyTp8Xp/u0Ab/AJ8P/PWP/voUefD/AM9Y/wDvoVh/8IJ4P/6FTQ//AAXQ/wDxNH/CCeD/APoVND/8F0P/AMTQBuefD/z1j/76FHnw/wDPWP8A76FYf/CCeD/+hU0P/wAF0P8A8TR/wgng/wD6FTQ//BdD/wDE0Abnnw/89Y/++hR58P8Az1j/AO+hWH/wgng//oVND/8ABdD/APE0f8IJ4P8A+hU0P/wXQ/8AxNAG558P/PWP/voVyvjqWN7HTArqx+3dAc/8sZavf8IJ4P8A+hU0P/wXQ/8AxNc/4r8MaBpEOm3OmaHpllObzYZba0jjbaYpMjKgHHAoA1/hx/yIWmf9tf8A0a9dTXLfDj/kQtM/7a/+jXrqaACuf0z/AJHXxB/1xtP5SV0Fc/pn/I6+IP8ArjafykoA6CiiigAooooA5/wP/wAiVpX/AFx/qa6Cuf8AA/8AyJWlf9cf6mugoAKKKKACiiigAooooA5/wP8A8iVpX/XH+proK5/wP/yJWlf9cf6mugoAKjn/AOPeX/cP8qkqOf8A495f9w/yoAw/An/JPPDX/YKtf/RS10Fc/wCBP+SeeGv+wVa/+ilroKACiiigAooooAKKKKACiiigAooooAKKKKACiiigAooooAKKKKACiiigAooooAKKKKAOf8T/APHx4f8A+wrH/wCi5K6Cuf8AE/8Ax8eH/wDsKx/+i5K6CgAooooAKKKKACiiigCpqv8AyB73/r3k/wDQTVXwz/yKmj/9eMH/AKAKtar/AMge9/695P8A0E1V8M/8ipo//XjB/wCgCgDVooooAKKKKACiiigAooooAKKKKACub+IP/JOfEn/YMuP/AEWa6Sub+IP/ACTnxJ/2DLj/ANFmgDpKKKKACiiigAooooAKKKKACiiigAooooA5fx9/yL1r/wBhXT//AErirqK5fx9/yL1r/wBhXT//AErirqKACiiigAooooAKKKKACiiigAooooAjn/495f8AcP8AKsPwJ/yTzw1/2CrX/wBFLW5P/wAe8v8AuH+VYfgT/knnhr/sFWv/AKKWgDoKKKKACiiigArn5P8AkocH/YKk/wDRqV0Fc/J/yUOD/sFSf+jUoA6CiiigAooooAKKKKACiiigAooooAKKKKACiiigAooooAKKKKAOb8E/8ge+/wCwxqP/AKVy10lc34J/5A99/wBhjUf/AErlrpKACiiigAooooAKKKKAMrxN/wAiprH/AF4z/wDoBrRg/wCPeL/cH8qzvE3/ACKmsf8AXjP/AOgGtGD/AI94v9wfyoAkooooAKKKKACiiigArlPHn/Hhpn/X9/7Rlrq65Tx5/wAeGmf9f3/tGWgDnvBHjjQtM8IWVldSX4niMocR6ZcyL/rGPDLGVPXsa6H/AIWP4a/566l/4J7v/wCNU74cf8iFpn/bX/0a9dTQByn/AAsfw1/z11L/AME93/8AGqxNP8feH4/Fmt3DSah5csVsExpV0T8ofOQI8jqOvXtXo1c/pn/I6+IP+uNp/KSgCp/wsfw1/wA9dS/8E93/APGqP+Fj+Gv+eupf+Ce7/wDjVdXRQByn/Cx/DX/PXUv/AAT3f/xqj/hY/hr/AJ66l/4J7v8A+NV1dFAHnPhDx94fs/Cem280moCSOLDbdKunHU9xGQfwrb/4WP4a/wCeupf+Ce7/APjVW/A//IlaV/1x/qa6CgDlP+Fj+Gv+eupf+Ce7/wDjVH/Cx/DX/PXUv/BPd/8AxqurooA5T/hY/hr/AJ66l/4J7v8A+NUf8LH8Nf8APXUv/BPd/wDxqurooA5T/hY/hr/nrqX/AIJ7v/41R/wsfw1/z11L/wAE93/8arq6KAPOfCHj7w/Z+E9Nt5pNQEkcWG26VdOOp7iMg/hW3/wsfw1/z11L/wAE93/8aq34H/5ErSv+uP8AU10FAHKf8LH8Nf8APXUv/BPd/wDxqmTfEbw20EgEupZKkf8AIIu/T/rlXXVHP/x7y/7h/lQB574O8feH7PwRoFrNJqAlh023jcJpV043CNQcMsZBHHUEg1t/8LH8Nf8APXUv/BPd/wDxqrfgT/knnhr/ALBVr/6KWugoA5T/AIWP4a/566l/4J7v/wCNUf8ACx/DX/PXUv8AwT3f/wAarq6KAOU/4WP4a/566l/4J7v/AONUf8LH8Nf89dS/8E93/wDGq6uigDlP+Fj+Gv8AnrqX/gnu/wD41R/wsfw1/wA9dS/8E93/APGq6uigDlP+Fj+Gv+eupf8Agnu//jVH/Cx/DX/PXUv/AAT3f/xqurooA5T/AIWP4a/566l/4J7v/wCNUf8ACx/DX/PXUv8AwT3f/wAarq6KAOU/4WP4a/566l/4J7v/AONUf8LH8Nf89dS/8E93/wDGq6uigDlP+Fj+Gv8AnrqX/gnu/wD41R/wsfw1/wA9dS/8E93/APGq6uigDlP+Fj+Gv+eupf8Agnu//jVH/Cx/DX/PXUv/AAT3f/xqurooA5T/AIWP4a/566l/4J7v/wCNUf8ACx/DX/PXUv8AwT3f/wAarq6KAOU/4WP4a/566l/4J7v/AONUf8LH8Nf89dS/8E93/wDGq6uigDlP+Fj+Gv8AnrqX/gnu/wD41R/wsfw1/wA9dS/8E93/APGq6uigDlP+Fj+Gv+eupf8Agnu//jVH/Cx/DX/PXUv/AAT3f/xqurooA858Q+PvD9xPopjk1DEWpJI+7SrpflCOOMx8nkcDmtv/AIWP4a/566l/4J7v/wCNVb8T/wDHx4f/AOwrH/6LkroKAOU/4WP4a/566l/4J7v/AONUf8LH8Nf89dS/8E93/wDGq6uigDlP+Fj+Gv8AnrqX/gnu/wD41R/wsfw1/wA9dS/8E93/APGq6uigDlP+Fj+Gv+eupf8Agnu//jVH/Cx/DX/PXUv/AAT3f/xqurooA4vUfiJ4ck0u7jWXUtzQuBnSLsDJU9zFVfw/8QfDtv4b0uGSXUd8dpEjbdJumGQgBwRHg/UV2Oq/8ge9/wCveT/0E1V8M/8AIqaP/wBeMH/oAoAyf+Fj+Gv+eupf+Ce7/wDjVH/Cx/DX/PXUv/BPd/8AxqurooA5T/hY/hr/AJ66l/4J7v8A+NUf8LH8Nf8APXUv/BPd/wDxqurooA5T/hY/hr/nrqX/AIJ7v/41R/wsfw1/z11L/wAE93/8arq6KAOU/wCFj+Gv+eupf+Ce7/8AjVH/AAsfw1/z11L/AME93/8AGq6uigDlP+Fj+Gv+eupf+Ce7/wDjVH/Cx/DX/PXUv/BPd/8AxqurooA5T/hY/hr/AJ66l/4J7v8A+NVg+NvHugX3gXXrWCTUDLNYTRoH0u6QZKEDLNGAB7kgV6TXN/EH/knPiT/sGXH/AKLNAEH/AAsfw1/z11L/AME93/8AGqP+Fj+Gv+eupf8Agnu//jVdXRQByn/Cx/DX/PXUv/BPd/8Axqj/AIWP4a/566l/4J7v/wCNV1dFAHKf8LH8Nf8APXUv/BPd/wDxqj/hY/hr/nrqX/gnu/8A41XV0UAcp/wsfw1/z11L/wAE93/8ao/4WP4a/wCeupf+Ce7/APjVdXRQByn/AAsfw1/z11L/AME93/8AGqP+Fj+Gv+eupf8Agnu//jVdXRQByn/Cx/DX/PXUv/BPd/8Axqj/AIWP4a/566l/4J7v/wCNV1dFAHmfjPx5oF7olvFBJfl11KykO/S7pBtW5jY8tGBnAPHU9Bk10P8Awsfw1/z11L/wT3f/AMap/j7/AJF61/7Cun/+lcVdRQByn/Cx/DX/AD11L/wT3f8A8ao/4WP4a/566l/4J7v/AONV1dFAHKf8LH8Nf89dS/8ABPd//GqP+Fj+Gv8AnrqX/gnu/wD41XV0UAcp/wALH8Nf89dS/wDBPd//ABqj/hY/hr/nrqX/AIJ7v/41XV0UAcp/wsfw1/z11L/wT3f/AMao/wCFj+Gv+eupf+Ce7/8AjVdXRQByn/Cx/DX/AD11L/wT3f8A8ao/4WP4a/566l/4J7v/AONV1dFAHIzfEbw20EgEupZKkf8AIIu/T/rlWP4O8feH7PwRoFrNJqAlh023jcJpV043CNQcMsZBHHUEg16FP/x7y/7h/lWH4E/5J54a/wCwVa/+iloAqf8ACx/DX/PXUv8AwT3f/wAao/4WP4a/566l/wCCe7/+NV1dFAHKf8LH8Nf89dS/8E93/wDGqP8AhY/hr/nrqX/gnu//AI1XV0UAcp/wsfw1/wA9dS/8E93/APGqxH8feHz44huvM1DyhpskZP8AZV1ncZEP3fLzjjrjFejVz8n/ACUOD/sFSf8Ao1KAKn/Cx/DX/PXUv/BPd/8Axqj/AIWP4a/566l/4J7v/wCNV1dFAHKf8LH8Nf8APXUv/BPd/wDxqj/hY/hr/nrqX/gnu/8A41XV0UAcp/wsfw1/z11L/wAE93/8ao/4WP4a/wCeupf+Ce7/APjVdXRQByn/AAsfw1/z11L/AME93/8AGqP+Fj+Gv+eupf8Agnu//jVdXRQByn/Cx/DX/PXUv/BPd/8Axqj/AIWP4a/566l/4J7v/wCNV1dFAHKf8LH8Nf8APXUv/BPd/wDxqj/hY/hr/nrqX/gnu/8A41XV0UAcp/wsfw1/z11L/wAE93/8ao/4WP4a/wCeupf+Ce7/APjVdXRQByn/AAsfw1/z11L/AME93/8AGqP+Fj+Gv+eupf8Agnu//jVdXRQByn/Cx/DX/PXUv/BPd/8Axqj/AIWP4a/566l/4J7v/wCNV1dFAHm3hLx7oFppd5HNJqAZtUvpRt0u6cbWuZGHIjODgjI6jocGt7/hY/hr/nrqX/gnu/8A41U/gn/kD33/AGGNR/8ASuWukoA5T/hY/hr/AJ66l/4J7v8A+NUf8LH8Nf8APXUv/BPd/wDxqurooA5T/hY/hr/nrqX/AIJ7v/41R/wsfw1/z11L/wAE93/8arq6KAOU/wCFj+Gv+eupf+Ce7/8AjVH/AAsfw1/z11L/AME93/8AGq6uigDg/EHxB8O3HhvVIY5dR3yWkqLu0m6UZKEDJMeB9TV6H4jeG1gjBl1LIUD/AJBF36f9cq2fE3/Iqax/14z/APoBrRg/494v9wfyoA5j/hY/hr/nrqX/AIJ7v/41R/wsfw1/z11L/wAE93/8arq6KAOU/wCFj+Gv+eupf+Ce7/8AjVH/AAsfw1/z11L/AME93/8AGq6uigDlP+Fj+Gv+eupf+Ce7/wDjVH/Cx/DX/PXUv/BPd/8AxqurooA5T/hY/hr/AJ66l/4J7v8A+NVh+JfF2j64mm2lg940wu9+JtPnhXAik/idAO/TOa9HrlPHn/Hhpn/X9/7RloAd8OP+RC0z/tr/AOjXrqa5b4cf8iFpn/bX/wBGvXU0AFc/pn/I6+IP+uNp/KSugrn9M/5HXxB/1xtP5SUAdBRRRQAUUUUAc/4H/wCRK0r/AK4/1NdBXP8Agf8A5ErSv+uP9TXQUAFFFFABRRRQAUUUUAc/4H/5ErSv+uP9TXQVz/gf/kStK/64/wBTXQUAFRz/APHvL/uH+VSVHP8A8e8v+4f5UAYfgT/knnhr/sFWv/opa6Cuf8Cf8k88Nf8AYKtf/RS10FABRRRQAUUUUAFFFFABRRRQAUUUUAFFFFABRRRQAUUUUAFFFFABRRRQAUUUUAFFFFAHP+J/+Pjw/wD9hWP/ANFyV0Fc/wCJ/wDj48P/APYVj/8ARcldBQAUUUUAFFFFABRRRQBU1X/kD3v/AF7yf+gmqvhn/kVNH/68YP8A0AVa1X/kD3v/AF7yf+gmqvhn/kVNH/68YP8A0AUAatFFFABRRRQAUUUUAFFFFABRRRQAVzfxB/5Jz4k/7Blx/wCizXSVzfxB/wCSc+JP+wZcf+izQB0lFFFABRRRQAUUUUAFFFFABRRRQAUUUUAcv4+/5F61/wCwrp//AKVxV1Fcv4+/5F61/wCwrp//AKVxV1FABRRRQAUUUUAFFFFABRRRQAUUUUARz/8AHvL/ALh/lWH4E/5J54a/7BVr/wCilrcn/wCPeX/cP8qw/An/ACTzw1/2CrX/ANFLQB0FFFFABRRRQAVz8n/JQ4P+wVJ/6NSugrn5P+Shwf8AYKk/9GpQB0FFFFABRRRQAUUUUAFFFFABRRRQAUUUUAFFFFABRRRQAUUUUAc34J/5A99/2GNR/wDSuWukrm/BP/IHvv8AsMaj/wClctdJQAUUUUAFFFFABRRRQBleJv8AkVNY/wCvGf8A9ANaMH/HvF/uD+VZ3ib/AJFTWP8Arxn/APQDWjB/x7xf7g/lQBJRRRQAUUUUAFFFFABXKePP+PDTP+v7/wBoy11dcp48/wCPDTP+v7/2jLQBieBdb1S18HWMMHhTVLyJDKFnhntVV/3jcgPMrfmBXRf8JHrX/Qk6z/4E2X/x+ovhx/yIWmf9tf8A0a9dTQBzf/CR61/0JOs/+BNl/wDH6xNO1/Vl8Xa3IPCGrM7xWwaMXFpuTAfBJM2OfYnpziu/rn9M/wCR18Qf9cbT+UlAEf8Awketf9CTrP8A4E2X/wAfo/4SPWv+hJ1n/wACbL/4/XSUUAc3/wAJHrX/AEJOs/8AgTZf/H6P+Ej1r/oSdZ/8CbL/AOP10lFAHAeD9f1aHwjpscfhDVp0WLAkS4tArcnkBpgfzFbf/CR61/0JOs/+BNl/8fqTwP8A8iVpX/XH+proKAOb/wCEj1r/AKEnWf8AwJsv/j9H/CR61/0JOs/+BNl/8frpKKAOb/4SPWv+hJ1n/wACbL/4/R/wketf9CTrP/gTZf8Ax+ukooA5v/hI9a/6EnWf/Amy/wDj9H/CR61/0JOs/wDgTZf/AB+ukooA4Dwfr+rQ+EdNjj8IatOixYEiXFoFbk8gNMD+Yrb/AOEj1r/oSdZ/8CbL/wCP1J4H/wCRK0r/AK4/1NdBQBzf/CR61/0JOs/+BNl/8fpk3iLWTBID4K1gfKeftNn6f9d66eo5/wDj3l/3D/KgDhPBmv6tD4G8PxR+ENWnjTTbZVmjuLQLIBEuGAaYHB68gH1Arb/4SPWv+hJ1n/wJsv8A4/UngT/knnhr/sFWv/opa6CgDm/+Ej1r/oSdZ/8AAmy/+P0f8JHrX/Qk6z/4E2X/AMfrpKKAOb/4SPWv+hJ1n/wJsv8A4/R/wketf9CTrP8A4E2X/wAfrpKKAOb/AOEj1r/oSdZ/8CbL/wCP0f8ACR61/wBCTrP/AIE2X/x+ukooA5v/AISPWv8AoSdZ/wDAmy/+P0f8JHrX/Qk6z/4E2X/x+ukooA5v/hI9a/6EnWf/AAJsv/j9H/CR61/0JOs/+BNl/wDH66SigDm/+Ej1r/oSdZ/8CbL/AOP0f8JHrX/Qk6z/AOBNl/8AH66SigDm/wDhI9a/6EnWf/Amy/8Aj9H/AAketf8AQk6z/wCBNl/8frpKKAOb/wCEj1r/AKEnWf8AwJsv/j9H/CR61/0JOs/+BNl/8frpKKAOb/4SPWv+hJ1n/wACbL/4/R/wketf9CTrP/gTZf8Ax+ukooA5v/hI9a/6EnWf/Amy/wDj9H/CR61/0JOs/wDgTZf/AB+ukooA5v8A4SPWv+hJ1n/wJsv/AI/R/wAJHrX/AEJOs/8AgTZf/H66SigDm/8AhI9a/wChJ1n/AMCbL/4/R/wketf9CTrP/gTZf/H66SigDgPEWv6tJPohfwhq0WzUkZQ1xaHedj/KMTHn64HHWtv/AISPWv8AoSdZ/wDAmy/+P1J4n/4+PD//AGFY/wD0XJXQUAc3/wAJHrX/AEJOs/8AgTZf/H6P+Ej1r/oSdZ/8CbL/AOP10lFAHN/8JHrX/Qk6z/4E2X/x+j/hI9a/6EnWf/Amy/8Aj9dJRQBzf/CR61/0JOs/+BNl/wDH6P8AhI9a/wChJ1n/AMCbL/4/XSUUAcjqXiHWW0u7VvBesIDC4LG5s8D5TzxPVfw94g1iPw1pSJ4N1eVVs4QJFuLMBhsHIzODg+4rq9V/5A97/wBe8n/oJqr4Z/5FTR/+vGD/ANAFAFD/AISPWv8AoSdZ/wDAmy/+P0f8JHrX/Qk6z/4E2X/x+ukooA5v/hI9a/6EnWf/AAJsv/j9H/CR61/0JOs/+BNl/wDH66SigDm/+Ej1r/oSdZ/8CbL/AOP0f8JHrX/Qk6z/AOBNl/8AH66SigDm/wDhI9a/6EnWf/Amy/8Aj9H/AAketf8AQk6z/wCBNl/8frpKKAOb/wCEj1r/AKEnWf8AwJsv/j9H/CR61/0JOs/+BNl/8frpKKAOb/4SPWv+hJ1n/wACbL/4/WB4417Vp/AevxS+ENVt430+dWmkuLQrGCh+YhZicD2BNeh1zfxB/wCSc+JP+wZcf+izQAf8JHrX/Qk6z/4E2X/x+j/hI9a/6EnWf/Amy/8Aj9dJRQBzf/CR61/0JOs/+BNl/wDH6P8AhI9a/wChJ1n/AMCbL/4/XSUUAc3/AMJHrX/Qk6z/AOBNl/8AH6P+Ej1r/oSdZ/8AAmy/+P10lFAHN/8ACR61/wBCTrP/AIE2X/x+j/hI9a/6EnWf/Amy/wDj9dJRQBzf/CR61/0JOs/+BNl/8fo/4SPWv+hJ1n/wJsv/AI/XSUUAc3/wketf9CTrP/gTZf8Ax+j/AISPWv8AoSdZ/wDAmy/+P10lFAHnPjXXdWm0O3WXwjqtuo1KxYPJcWhBIuYyF+WYnJIwO2TyQOa6L/hI9a/6EnWf/Amy/wDj9R+Pv+Retf8AsK6f/wClcVdRQBzf/CR61/0JOs/+BNl/8fo/4SPWv+hJ1n/wJsv/AI/XSUUAc3/wketf9CTrP/gTZf8Ax+j/AISPWv8AoSdZ/wDAmy/+P10lFAHN/wDCR61/0JOs/wDgTZf/AB+j/hI9a/6EnWf/AAJsv/j9dJRQBzf/AAketf8AQk6z/wCBNl/8fo/4SPWv+hJ1n/wJsv8A4/XSUUAc3/wketf9CTrP/gTZf/H6P+Ej1r/oSdZ/8CbL/wCP10lFAHMTeItZMEgPgrWB8p5+02fp/wBd6x/Bmv6tD4G8PxR+ENWnjTTbZVmjuLQLIBEuGAaYHB68gH1Aru5/+PeX/cP8qw/An/JPPDX/AGCrX/0UtAEf/CR61/0JOs/+BNl/8fo/4SPWv+hJ1n/wJsv/AI/XSUUAc3/wketf9CTrP/gTZf8Ax+j/AISPWv8AoSdZ/wDAmy/+P10lFAHN/wDCR61/0JOs/wDgTZf/AB+sR9f1b/hOoZf+EQ1bzBpsi+T9otNxHmp82fOxjt1zz0rv65+T/kocH/YKk/8ARqUAR/8ACR61/wBCTrP/AIE2X/x+j/hI9a/6EnWf/Amy/wDj9dJRQBzf/CR61/0JOs/+BNl/8fo/4SPWv+hJ1n/wJsv/AI/XSUUAc3/wketf9CTrP/gTZf8Ax+j/AISPWv8AoSdZ/wDAmy/+P10lFAHN/wDCR61/0JOs/wDgTZf/AB+j/hI9a/6EnWf/AAJsv/j9dJRQBzf/AAketf8AQk6z/wCBNl/8fo/4SPWv+hJ1n/wJsv8A4/XSUUAc3/wketf9CTrP/gTZf/H6P+Ej1r/oSdZ/8CbL/wCP10lFAHN/8JHrX/Qk6z/4E2X/AMfo/wCEj1r/AKEnWf8AwJsv/j9dJRQBzf8Awketf9CTrP8A4E2X/wAfo/4SPWv+hJ1n/wACbL/4/XSUUAc3/wAJHrX/AEJOs/8AgTZf/H6P+Ej1r/oSdZ/8CbL/AOP10lFAHnnhDXtWh0q8WPwhqs4Oq37FkuLQAE3UpK/NMOQSQe2RwSOa3/8AhI9a/wChJ1n/AMCbL/4/R4J/5A99/wBhjUf/AErlrpKAOb/4SPWv+hJ1n/wJsv8A4/R/wketf9CTrP8A4E2X/wAfrpKKAOb/AOEj1r/oSdZ/8CbL/wCP0f8ACR61/wBCTrP/AIE2X/x+ukooA5v/AISPWv8AoSdZ/wDAmy/+P0f8JHrX/Qk6z/4E2X/x+ukooA4nxD4g1iTw1qqP4N1eJWs5gZGuLMhRsPJxOTgewq/D4i1kQRgeCtYPyjn7TZ+n/XetLxN/yKmsf9eM/wD6Aa0YP+PeL/cH8qAOf/4SPWv+hJ1n/wACbL/4/R/wketf9CTrP/gTZf8Ax+ukooA5v/hI9a/6EnWf/Amy/wDj9H/CR61/0JOs/wDgTZf/AB+ukooA5v8A4SPWv+hJ1n/wJsv/AI/R/wAJHrX/AEJOs/8AgTZf/H66SigDm/8AhI9a/wChJ1n/AMCbL/4/WB4p1fUb6LTYrrw5qGnR/a93nXE1uyk+VJxiOVjn8McV6HXKePP+PDTP+v7/ANoy0AO+HH/IhaZ/21/9GvXU1y3w4/5ELTP+2v8A6NeupoAK5/TP+R18Qf8AXG0/lJXQVz+mf8jr4g/642n8pKAOgooooAKKKKAOf8D/APIlaV/1x/qa6Cuf8D/8iVpX/XH+proKACiiigAooooAKKKKAOf8D/8AIlaV/wBcf6mugrn/AAP/AMiVpX/XH+pro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DnvBEPjNvCFkdNv9BjsyZfKW5spnkA8xvvFZQDznoBXQ/Z/iB/0E/DP/gvn/wDj1O+HH/IhaZ/21/8ARr11NAHKfZ/iB/0E/DP/AIL5/wD49WJp8Hjj/hLNbEeoeHROIrbzWaxnKkYfbtHnZHfOSe1ejVz+mf8AI6+IP+uNp/KSgCp9n+IH/QT8M/8Agvn/APj1H2f4gf8AQT8M/wDgvn/+PV1dFAHKfZ/iB/0E/DP/AIL5/wD49R9n+IH/AEE/DP8A4L5//j1dXRQB5z4Qg8cHwnpptNQ8OrB5XyLLYzswGT1ImAP5Vt/Z/iB/0E/DP/gvn/8Aj1W/A/8AyJWlf9cf6mugoA5T7P8AED/oJ+Gf/BfP/wDHqPs/xA/6Cfhn/wAF8/8A8erq6KAOU+z/ABA/6Cfhn/wXz/8Ax6j7P8QP+gn4Z/8ABfP/APHq6uigDlPs/wAQP+gn4Z/8F8//AMeo+z/ED/oJ+Gf/AAXz/wDx6urooA858IQeOD4T002moeHVg8r5FlsZ2YDJ6kTAH8q2/s/xA/6Cfhn/AMF8/wD8eq34H/5ErSv+uP8AU10FAHKfZ/iB/wBBPwz/AOC+f/49TJoPH/kSZ1Lwzjac40+f0/67V11Rz/8AHvL/ALh/lQB574Og8cHwRoBtNQ8OpbHTbfyVlsZ2cJ5a7QxEwBOMZIA+lbf2f4gf9BPwz/4L5/8A49VvwJ/yTzw1/wBgq1/9FLXQ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ec+IYPHAn0Xz9Q8OsTqSeV5djOMPsfBbMxyMZ4GO3Nbf2f4gf9BPwz/wCC+f8A+PVb8T/8fHh//sKx/wDouSugoA5T7P8AED/oJ+Gf/BfP/wDHqPs/xA/6Cfhn/wAF8/8A8erq6KAOU+z/ABA/6Cfhn/wXz/8Ax6j7P8QP+gn4Z/8ABfP/APHq6uigDlPs/wAQP+gn4Z/8F8//AMeo+z/ED/oJ+Gf/AAXz/wDx6urooA4vUYPH39l3fmal4aKeS+4LYTg42nOP31V/D8Hjs+G9LMGo+HFh+yReWJLCcsF2DGSJgCce1djqv/IHvf8Ar3k/9BNVfDP/ACKmj/8AXjB/6AKAMn7P8QP+gn4Z/wDBfP8A/HqPs/xA/wCgn4Z/8F8//wAerq6KAOU+z/ED/oJ+Gf8AwXz/APx6j7P8QP8AoJ+Gf/BfP/8AHq6uigDlPs/xA/6Cfhn/AMF8/wD8eo+z/ED/AKCfhn/wXz//AB6urooA5T7P8QP+gn4Z/wDBfP8A/HqPs/xA/wCgn4Z/8F8//wAerq6KAOU+z/ED/oJ+Gf8AwXz/APx6j7P8QP8AoJ+Gf/BfP/8AHq6uigDlPs/xA/6Cfhn/AMF8/wD8erB8bQeNx4F143moeHntRYTeasNjMrldhyFJlIBx3INek1zfxB/5Jz4k/wCwZcf+izQBB9n+IH/QT8M/+C+f/wCPUfZ/iB/0E/DP/gvn/wDj1dXRQByn2f4gf9BPwz/4L5//AI9R9n+IH/QT8M/+C+f/AOPV1dFAHKfZ/iB/0E/DP/gvn/8Aj1H2f4gf9BPwz/4L5/8A49XV0UAcp9n+IH/QT8M/+C+f/wCPUfZ/iB/0E/DP/gvn/wDj1dXRQByn2f4gf9BPwz/4L5//AI9R9n+IH/QT8M/+C+f/AOPV1dFAHKfZ/iB/0E/DP/gvn/8Aj1H2f4gf9BPwz/4L5/8A49XV0UAeZ+M4fGw0S3N5qHh94/7SssCGxmU7/tMe05Mp43YyO4zyOtdD9n+IH/QT8M/+C+f/AOPU/wAff8i9a/8AYV0//wBK4q6igDlPs/xA/wCgn4Z/8F8//wAeo+z/ABA/6Cfhn/wXz/8Ax6urooA5T7P8QP8AoJ+Gf/BfP/8AHqPs/wAQP+gn4Z/8F8//AMerq6KAOU+z/ED/AKCfhn/wXz//AB6j7P8AED/oJ+Gf/BfP/wDHq6uigDlPs/xA/wCgn4Z/8F8//wAeo+z/ABA/6Cfhn/wXz/8Ax6urooA5T7P8QP8AoJ+Gf/BfP/8AHqPs/wAQP+gn4Z/8F8//AMerq6KAORmg8f8AkSZ1Lwzjac40+f0/67Vj+DoPHB8EaAbTUPDqWx0238lZbGdnCeWu0MRMATjGSAPpXoU//HvL/uH+VYfgT/knnhr/ALBVr/6KWgCp9n+IH/QT8M/+C+f/AOPUfZ/iB/0E/DP/AIL5/wD49XV0UAcp9n+IH/QT8M/+C+f/AOPUfZ/iB/0E/DP/AIL5/wD49XV0UAcp9n+IH/QT8M/+C+f/AOPViPB44/4TiEHUPDv2n+zZMN9hn2bPMTIx52c5xzn8K9Grn5P+Shwf9gqT/wBGpQBU+z/ED/oJ+Gf/AAXz/wDx6j7P8QP+gn4Z/wDBfP8A/Hq6uigDlPs/xA/6Cfhn/wAF8/8A8eo+z/ED/oJ+Gf8AwXz/APx6urooA5T7P8QP+gn4Z/8ABfP/APHqPs/xA/6Cfhn/AMF8/wD8erq6KAOU+z/ED/oJ+Gf/AAXz/wDx6j7P8QP+gn4Z/wDBfP8A/Hq6uigDlPs/xA/6Cfhn/wAF8/8A8eo+z/ED/oJ+Gf8AwXz/APx6urooA5T7P8QP+gn4Z/8ABfP/APHqPs/xA/6Cfhn/AMF8/wD8erq6KAOU+z/ED/oJ+Gf/AAXz/wDx6j7P8QP+gn4Z/wDBfP8A/Hq6uigDlPs/xA/6Cfhn/wAF8/8A8eo+z/ED/oJ+Gf8AwXz/APx6urooA5T7P8QP+gn4Z/8ABfP/APHqPs/xA/6Cfhn/AMF8/wD8erq6KAPNvCUHjc6XefZdQ8PKn9qX24S2MzHf9pk3kYlHG7OB1AxknrW99n+IH/QT8M/+C+f/AOPVP4J/5A99/wBhjUf/AErlrpKAOU+z/ED/AKCfhn/wXz//AB6j7P8AED/oJ+Gf/BfP/wDHq6uigDlPs/xA/wCgn4Z/8F8//wAeo+z/ABA/6Cfhn/wXz/8Ax6urooA5T7P8QP8AoJ+Gf/BfP/8AHqPs/wAQP+gn4Z/8F8//AMerq6KAOD8QQeOx4b1Qz6j4caH7JL5gjsJwxXYc4JmIBx7Vehg8f+RHjUvDONoxnT5/T/rtWz4m/wCRU1j/AK8Z/wD0A1owf8e8X+4P5UAcx9n+IH/QT8M/+C+f/wCPUfZ/iB/0E/DP/gvn/wDj1dXRQByn2f4gf9BPwz/4L5//AI9R9n+IH/QT8M/+C+f/AOPV1dFAHKfZ/iB/0E/DP/gvn/8Aj1H2f4gf9BPwz/4L5/8A49XV0UAcp9n+IH/QT8M/+C+f/wCPVh+JYvFSJpp1m80aa1+18LZ2ksb7vKkxy0jDHXtXo9cp48/48NM/6/v/AGjLQA74cf8AIhaZ/wBtf/Rr11Nct8OP+RC0z/tr/wCjXrqaACuf0z/kdfEH/XG0/lJXQVz+mf8AI6+IP+uNp/KSgDoKKKKACiiigDn/AAP/AMiVpX/XH+proK5/wP8A8iVpX/XH+proKACiiigAooooAKKKKAOf8D/8iVpX/XH+proK5/wP/wAiVpX/AFx/qa6CgAqOf/j3l/3D/KpKjn/495f9w/yoAw/An/JPPDX/AGCrX/0UtdBXP+BP+SeeGv8AsFWv/opa6CgAooooAKKKKACiiigAooooAKKKKACiiigAooooAKKKKACiiigAooooAKKKKACiiigDn/E//Hx4f/7Csf8A6LkroK5/xP8A8fHh/wD7Csf/AKLkroKACiiigAooooAKKKKAKmq/8ge9/wCveT/0E1V8M/8AIqaP/wBeMH/oAq1qv/IHvf8Ar3k/9BNVfDP/ACKmj/8AXjB/6AKANWiiigAooooAKKKKACiiigAooooAK5v4g/8AJOfEn/YMuP8A0Wa6Sub+IP8AyTnxJ/2DLj/0WaAOkooooAKKKKACiiigAooooAKKKKACiiigDl/H3/IvWv8A2FdP/wDSuKuorl/H3/IvWv8A2FdP/wDSuKuooAKKKKACiiigAooooAKKKKACiiigCOf/AI95f9w/yrD8Cf8AJPPDX/YKtf8A0Utbk/8Ax7y/7h/lWH4E/wCSeeGv+wVa/wDopaAOgooooAKKKKACufk/5KHB/wBgqT/0aldBXPyf8lDg/wCwVJ/6NSgDoKKKKACiiigAooooAKKKKACiiigAooooAKKKKACiiigAooooA5vwT/yB77/sMaj/AOlctdJXN+Cf+QPff9hjUf8A0rlrpKACiiigAooooAKKKKAMrxN/yKmsf9eM/wD6Aa0YP+PeL/cH8qzvE3/Iqax/14z/APoBrRg/494v9wfyoAkooooAKKKKACiiigArlPHn/Hhpn/X9/wC0Za6uuU8ef8eGmf8AX9/7RloAx/AmgS3fgywnXXdWtw5lPlQyoEX943QFCf1ro/8AhGJv+hk1z/v/AB//ABFVvhx/yIWmf9tf/Rr11NAHP/8ACMTf9DJrn/f+P/4isPTvDsreLtcj/wCEg1lSkNqd4mTc2RJ1+Ttjj613lc/pn/I6+IP+uNp/KSgA/wCEYm/6GTXP+/8AH/8AEUf8IxN/0Mmuf9/4/wD4iugooA5//hGJv+hk1z/v/H/8RR/wjE3/AEMmuf8Af+P/AOIroKKAOD8HeHZZ/COmSDxBrMQaHOyOZAo5PTKVuf8ACMTf9DJrn/f+P/4ijwP/AMiVpX/XH+proKAOf/4Rib/oZNc/7/x//EUf8IxN/wBDJrn/AH/j/wDiK6CigDn/APhGJv8AoZNc/wC/8f8A8RR/wjE3/Qya5/3/AI//AIiugooA5/8A4Rib/oZNc/7/AMf/AMRR/wAIxN/0Mmuf9/4//iK6CigDg/B3h2Wfwjpkg8QazEGhzsjmQKOT0ylbn/CMTf8AQya5/wB/4/8A4ijwP/yJWlf9cf6mugoA5/8A4Rib/oZNc/7/AMf/AMRTJ/DEwgkP/CSa4flPWaP0/wByujqOf/j3l/3D/KgDh/Bfh2WfwL4emHiDWYg+mWzCOOZAqZiU4GU6Ctz/AIRib/oZNc/7/wAf/wARR4E/5J54a/7BVr/6KWugoA5//hGJv+hk1z/v/H/8RR/wjE3/AEMmuf8Af+P/AOIroKKAOf8A+EYm/wChk1z/AL/x/wDxFH/CMTf9DJrn/f8Aj/8AiK6CigDn/wDhGJv+hk1z/v8Ax/8AxFH/AAjE3/Qya5/3/j/+IroKKAOf/wCEYm/6GTXP+/8AH/8AEUf8IxN/0Mmuf9/4/wD4iugooA5//hGJv+hk1z/v/H/8RR/wjE3/AEMmuf8Af+P/AOIroKKAOf8A+EYm/wChk1z/AL/x/wDxFH/CMTf9DJrn/f8Aj/8AiK6CigDn/wDhGJv+hk1z/v8Ax/8AxFH/AAjE3/Qya5/3/j/+IroKKAOf/wCEYm/6GTXP+/8AH/8AEUf8IxN/0Mmuf9/4/wD4iugooA5//hGJv+hk1z/v/H/8RR/wjE3/AEMmuf8Af+P/AOIroKKAOf8A+EYm/wChk1z/AL/x/wDxFH/CMTf9DJrn/f8Aj/8AiK6CigDn/wDhGJv+hk1z/v8Ax/8AxFH/AAjE3/Qya5/3/j/+IroKKAOf/wCEYm/6GTXP+/8AH/8AEUf8IxN/0Mmuf9/4/wD4iugooA4PxF4dlin0MHxBrL79TRfnmQ7fkk5HydeP1rc/4Rib/oZNc/7/AMf/AMRR4n/4+PD/AP2FY/8A0XJXQUAc/wD8IxN/0Mmuf9/4/wD4ij/hGJv+hk1z/v8Ax/8AxFdBRQBz/wDwjE3/AEMmuf8Af+P/AOIo/wCEYm/6GTXP+/8AH/8AEV0FFAHP/wDCMTf9DJrn/f8Aj/8AiKP+EYm/6GTXP+/8f/xFdBRQByupeGZl0q8b/hI9bbEDnBmjwflP+xVfw74blk8M6VIPEOtIGs4TtSaMBcoOB8nSun1X/kD3v/XvJ/6Caq+Gf+RU0f8A68YP/QBQBU/4Rib/AKGTXP8Av/H/APEUf8IxN/0Mmuf9/wCP/wCIroKKAOf/AOEYm/6GTXP+/wDH/wDEUf8ACMTf9DJrn/f+P/4iugooA5//AIRib/oZNc/7/wAf/wARR/wjE3/Qya5/3/j/APiK6CigDn/+EYm/6GTXP+/8f/xFH/CMTf8AQya5/wB/4/8A4iugooA5/wD4Rib/AKGTXP8Av/H/APEUf8IxN/0Mmuf9/wCP/wCIroKKAOf/AOEYm/6GTXP+/wDH/wDEVgeOfDstv4C8QTHX9YlCafO3lyTIVbCHg4QcV39c38Qf+Sc+JP8AsGXH/os0ASf8IxN/0Mmuf9/4/wD4ij/hGJv+hk1z/v8Ax/8AxFdBRQBz/wDwjE3/AEMmuf8Af+P/AOIo/wCEYm/6GTXP+/8AH/8AEV0FFAHP/wDCMTf9DJrn/f8Aj/8AiKP+EYm/6GTXP+/8f/xFdBRQBz//AAjE3/Qya5/3/j/+Io/4Rib/AKGTXP8Av/H/APEV0FFAHP8A/CMTf9DJrn/f+P8A+Io/4Rib/oZNc/7/AMf/AMRXQUUAc/8A8IxN/wBDJrn/AH/j/wDiKP8AhGJv+hk1z/v/AB//ABFdBRQB55428PSwaHbudf1iXOp2K7ZJkIGbmMZ4TqM5HuK6P/hGJv8AoZNc/wC/8f8A8RVfx9/yL1r/ANhXT/8A0rirqKAOf/4Rib/oZNc/7/x//EUf8IxN/wBDJrn/AH/j/wDiK6CigDn/APhGJv8AoZNc/wC/8f8A8RR/wjE3/Qya5/3/AI//AIiugooA5/8A4Rib/oZNc/7/AMf/AMRR/wAIxN/0Mmuf9/4//iK6CigDn/8AhGJv+hk1z/v/AB//ABFH/CMTf9DJrn/f+P8A+IroKKAOf/4Rib/oZNc/7/x//EUf8IxN/wBDJrn/AH/j/wDiK6CigDnJ/DEwgkP/AAkmuH5T1mj9P9ysbwX4dln8C+Hph4g1mIPplswjjmQKmYlOBlOgruJ/+PeX/cP8qw/An/JPPDX/AGCrX/0UtAB/wjE3/Qya5/3/AI//AIij/hGJv+hk1z/v/H/8RXQUUAc//wAIxN/0Mmuf9/4//iKP+EYm/wChk1z/AL/x/wDxFdBRQBz/APwjE3/Qya5/3/j/APiKw38Oy/8ACdQQ/wDCQazk6ZI3mecm7/WoMfc6V3lc/J/yUOD/ALBUn/o1KAD/AIRib/oZNc/7/wAf/wARR/wjE3/Qya5/3/j/APiK6CigDn/+EYm/6GTXP+/8f/xFH/CMTf8AQya5/wB/4/8A4iugooA5/wD4Rib/AKGTXP8Av/H/APEUf8IxN/0Mmuf9/wCP/wCIroKKAOf/AOEYm/6GTXP+/wDH/wDEUf8ACMTf9DJrn/f+P/4iugooA5//AIRib/oZNc/7/wAf/wARR/wjE3/Qya5/3/j/APiK6CigDn/+EYm/6GTXP+/8f/xFH/CMTf8AQya5/wB/4/8A4iugooA5/wD4Rib/AKGTXP8Av/H/APEUf8IxN/0Mmuf9/wCP/wCIroKKAOf/AOEYm/6GTXP+/wDH/wDEUf8ACMTf9DJrn/f+P/4iugooA5//AIRib/oZNc/7/wAf/wARR/wjE3/Qya5/3/j/APiK6CigDgPCHh2WbSr1hr+sRY1W/TEcyAHF1KMn5Opxk+5Nb/8AwjE3/Qya5/3/AI//AIio/BP/ACB77/sMaj/6Vy10lAHP/wDCMTf9DJrn/f8Aj/8AiKP+EYm/6GTXP+/8f/xFdBRQBz//AAjE3/Qya5/3/j/+Io/4Rib/AKGTXP8Av/H/APEV0FFAHP8A/CMTf9DJrn/f+P8A+Io/4Rib/oZNc/7/AMf/AMRXQUUAcb4i8Nyx+GdVkPiHWnC2cx2vNGQ2EPB+TpV+HwxMYIz/AMJJrg+UdJo/T/cq94m/5FTWP+vGf/0A1owf8e8X+4P5UAYf/CMTf9DJrn/f+P8A+Io/4Rib/oZNc/7/AMf/AMRXQUUAc/8A8IxN/wBDJrn/AH/j/wDiKP8AhGJv+hk1z/v/AB//ABFdBRQBz/8AwjE3/Qya5/3/AI//AIij/hGJv+hk1z/v/H/8RXQUUAc//wAIxN/0Mmuf9/4//iK5/wAV6LJp8OmzNrGp3YN5t8u5kRl/1UnPCjmvQK5Tx5/x4aZ/1/f+0ZaAHfDj/kQtM/7a/wDo166muW+HH/IhaZ/21/8ARr11NABXP6Z/yOviD/rjafykroK5/TP+R18Qf9cbT+UlAHQUUUUAFFFFAHP+B/8AkStK/wCuP9TXQVz/AIH/AORK0r/rj/U10FABRRRQAUUUUAFFFFAHP+B/+RK0r/rj/U10Fc/4H/5ErSv+uP8AU10FABUc/wDx7y/7h/lUlRz/APHvL/uH+VAGH4E/5J54a/7BVr/6KWugrn/An/JPPDX/AGCrX/0UtdBQAUUUUAFFFFABRRRQAUUUUAFFFFABRRRQAUUUUAFFFFABRRRQAUUUUAFFFFABRRRQBz/if/j48P8A/YVj/wDRcldBXP8Aif8A4+PD/wD2FY//AEXJXQUAFFFFABRRRQAUUUUAVNV/5A97/wBe8n/oJqr4Z/5FTR/+vGD/ANAFWtV/5A97/wBe8n/oJqr4Z/5FTR/+vGD/ANAFAGrRRRQAUUUUAFFFFABRRRQAUUUUAFc38Qf+Sc+JP+wZcf8Aos10lc38Qf8AknPiT/sGXH/os0AdJRRRQAUUUUAFFFFABRRRQAUUUUAFFFFAHL+Pv+Retf8AsK6f/wClcVdRXL+Pv+Retf8AsK6f/wClcVdRQAUUUUAFFFFABRRRQAUUUUAFFFFAEc//AB7y/wC4f5Vh+BP+SeeGv+wVa/8Aopa3J/8Aj3l/3D/KsPwJ/wAk88Nf9gq1/wDRS0AdBRRRQAUUUUAFc/J/yUOD/sFSf+jUroK5+T/kocH/AGCpP/RqUAdBRRRQAUUUUAFFFFABRRRQAUUUUAFFFFABRRRQAUUUUAFFFFAHN+Cf+QPff9hjUf8A0rlrpK5vwT/yB77/ALDGo/8ApXLXSUAFFFFABRRRQAUUUUAZXib/AJFTWP8Arxn/APQDWjB/x7xf7g/lWd4m/wCRU1j/AK8Z/wD0A1owf8e8X+4P5UASUUUUAFFFFABRRRQAVynjz/jw0z/r+/8AaMtdXXKePP8Ajw0z/r+/9oy0AOf4beC5HZ38NaczscljCCSab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VPafD/wAJWFytxaeH7GCZcgPHHgjPB5rp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4AooA+/6K+AKKAPv+ivgCigD7/or4AooA+/6K+AKKAPv+ivgCigD7/or4AooA+/6K+AKKAPv+ivgCigD7/or4AooA+/6K+AKKAPv+ivgCigD7/or4AooA+/6K+QPgl/yV7Qv+3j/0nkr6/oAKKKKACiiigAooooAKKKKACiiigAooooAKKKKACiiigAooooAKKKKACiiigAooooAKKKKACiiigAooooAKKKKACiuf8d/8k88S/wDYKuv/AEU1fEFAH3/RXwBRQB9/0V8AUUAff9FfAFFAH3/RXwBRQB9/0V8AUUAff9FfAFff9ABRRRQAUUUUAFFFFABRRRQAUUUUAFFFFABRRRQAUUUUAFFFFABRRRQAUUUUAFFFFABRRRQAUUUUAFFFFABRRRQAUUUUAFFFFABRRRQAUUUUAFFFFAH/2Q=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0550"/>
          <a:ext cx="247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247650</xdr:colOff>
      <xdr:row>4</xdr:row>
      <xdr:rowOff>107950</xdr:rowOff>
    </xdr:to>
    <xdr:sp macro="" textlink="">
      <xdr:nvSpPr>
        <xdr:cNvPr id="3" name="AutoShape 2" descr="data:image/jpeg;base64,/9j/4AAQSkZJRgABAQEAZABkAAD/2wBDAAgGBgcGBQgHBwcJCQgKDBQNDAsLDBkSEw8UHRofHh0aHBwgJC4nICIsIxwcKDcpLDAxNDQ0Hyc5PTgyPC4zNDL/2wBDAQkJCQwLDBgNDRgyIRwhMjIyMjIyMjIyMjIyMjIyMjIyMjIyMjIyMjIyMjIyMjIyMjIyMjIyMjIyMjIyMjIyMjL/wAARCAKJBD8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+iiigAooooAKKKKACiiigAooooAKKKKACiiigAooooAKKKKACii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5/wD4QTwf/wBCpof/AILof/iaP+EE8H/9Cpof/guh/wDia6CigDn/APhBPB//AEKmh/8Aguh/+Jo/4QTwf/0Kmh/+C6H/AOJroKKAOf8A+EE8H/8AQqaH/wCC6H/4mj/hBPB//QqaH/4Lof8A4mugooA8t8SeHfDY07xU1t4a0eBtLt0WEx6fCD5hTzC33eeCo/A+tTWOjeDE0661GfwrpP2sXcNnLp8tjEPsju6xorfKeDuDF+QQcjIrvrjR7G6muHuLeKZLmNY54ZUDpKFJ25UjGRk/5AwSaLpUs8s8mmWbzTRiKSRoFLOg6KTjJA9KAPO72PwzafbAPh/4fZrKC7mnzBEARA0e7b+6OcrICM45BB9alu4PClibyObwJ4eM1nM6SpHbxNlVWFty/us9JxnIABGM8iu/fRdKlTZJptm6+W0WHgU5Rjll5HQkAkdz1qObw/otw7PPpFhIzlizPbISxIAJORzkKo/4CPSgDgmj8JwGVrrwH4fSILeGNktomLNb3CwENmMbQxdTnnAzUNppHhy01HWbKXwdoNxcpNczxRtbRBFiiityVVjH1JmBAxgZPpz6N/Yek4I/suywyyKR9nTlZDmQdOjHk+vemroGjJH5a6VZBN2/aIFxu27c9Ou0Y+nFAHJaPpPg3VtSa0/4QvRbfMPnxebp0YaRPl+YfJtIy2DhiVOAQMis6KDwyZYxP4B8OxJP5ogcQxtlo7lIGDDygQSZFKgZJ6cHFejxWNpBcPPFbQxzPndIqAMc8nn3wPyFZun+GdOtNPktLi2trsSyvLI0kC/MWlMvIOejHI+g70Acja2XhW5Nip8B6BGb6JzButovmlSQI0Z/d8YB3Z64DccGmRweDpL17T/hCdA3s8CQOLSIpJ5skqDJ8vsIScjIOQAe9ehQ6dZW0cUcFnbxJC7SRrHGFCMc5IAHBO5sn3NVv+Ed0TbKo0iwAlx5gFsnz4bcM8c/N8315oA8y0/S/DtjYq1x4N0S6uFE/Lwx7f8Aj9MIX/V84BGG6kDHFXbiz8LQpNcyeBNC821tNRlaNYY9jNbOikf6rncCCGI45GDnNegjw/owTYNIsNuCMfZkxgtvPb+98315605tD0h9+7S7Ft4kD5t0O4SY3g8c7sDPrjmgDgLm28M2U863PgPw0kcNy9u0nlRYyLU3KnmIADA2nJ4681ILbwirR+d4E0SJDeNayStYpsjIMYBP7rK7hJxuAAIwSMiu6l0LSJw4m0qxkDtucPbodx2bMnjk7Pl+nHSiPQtIiZWi0uyQq24FYFHPy88D/YX/AL5HoKAOd8P+GvDS6tqcUfhrR459KvkWC4SxiVxmOOVTuC5DKXwD1+UHrXZVXtbOK084oCXnkMsrnq7EAZP0AUD2Aqx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//AMI9qn/Q565/35sv/kej/hHtU/6HPXP+/Nl/8j0AdB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pqmnX2k6Xc38/jLXjHBGXKrDY5bHQD/R+pPH41B5FxFNNbXHjfXVurcRGZFtLUgeYSFIP2X5hlW5HTac4xQB2VFcL9pQ7AvjnxGzvN5Comn27P5nliXbtFrn7hDfT6GoYLq4N/cW1z4z16IJLDFGRZ2/JlJCb82YCEnAwT+WRkA9AorzxLy5XXbiyuPGuvJbgwJBMLK2wXd3TazfZcLlkAUnAORjORWnYwyalKkVr45153eIzKDa2i5QMVJ5th/ECMdaAOworhIbuK4mMUfjrxEZACVVrC2XfiQRNtza/NhyFOM4yM1LDItxt8rx3r774fPXFna/Mm/Zx/ovJ3YG3ryOKAO2ori1O+SWMeO9e8yIoChtLQMd7Mi7R9l+bLIw4z0z05rK07ULySzW41DxvrcPEpKJY2xbC3BhU/8exxk4yOoJ7CgD0miuCe52jzz4911bZLe5mlDWFsHAhZVc4+y8bSeQRk5BHFPN3EsrxP468RIySNG2/T7dQGWPzSMm167BuHqOmaAO6ori4z5sqRJ4618yvI8Qj+yWu4MpVWyPsuQAXXJ6c56VNp2n6ley3tu3jHW1uLKfyJgIbLGSiupH+j9CrqfY5HOM0Add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XP8A/CPap/0Oeuf9+bL/AOR6P+Ee1T/oc9c/782X/wAj0AdBRXP/APCPap/0Oeuf9+bL/wCR6P8AhHtU/wChz1z/AL82X/yPQB0FFc//AMI9qn/Q565/35sv/kej/hHtU/6HPXP+/Nl/8j0AdBRXP/8ACPap/wBDnrn/AH5sv/kej/hHtU/6HPXP+/Nl/wDI9AHQUVz/APwj2qf9Dnrn/fmy/wDkej/hHtU/6HPXP+/Nl/8AI9AHQUVz/wDwj2qf9Dnrn/fmy/8Akej/AIR7VP8Aoc9c/wC/Nl/8j0AdBRXP/wDCPap/0Oeuf9+bL/5Ho/4R7VP+hz1z/vzZf/I9AHQUVz//AAj2qf8AQ565/wB+bL/5Ho/4R7VP+hz1z/vzZf8AyPQB0FFc/wD8I9qn/Q565/35sv8A5Ho/4R7VP+hz1z/vzZf/ACPQB0FFc/8A8I9qn/Q565/35sv/AJHo/wCEe1T/AKHPXP8AvzZf/I9AHQUVz/8Awj2qf9Dnrn/fmy/+R6P+Ee1T/oc9c/782X/yPQB0FFc//wAI9qn/AEOeuf8Afmy/+R6P+Ee1T/oc9c/782X/AMj0AdBRVext5bSzjgmvZ72Rc5nnCB3ySeQiqvHTgDp681YoAKKKKACiiigAooooAKKKKACiiigAooooAKKKKACiiigAooooAKKKKACiiigAooooAKKKKACiiigAooooAKKKKACiiigAooooAKKKKACiiigAooooAKKKKACiiigAooooAKKKKACiiigAooooAKKKKACiiigAooooAKKKKACiiigAooooAKKKKACiiigAooooAKKKKACiiigAooooAo6zpiaxo91p7uUE8ZUOBnY3UNj2OD+FQz6LDfXsWoT+ZDdpbPATDJgDd3zjkr8209t545rUooA5zT/B1rp1zBOl9eu0NwLkB/KAZxB5HIVBxs9Mc81HceGGh0a60+2mnuzfO3ny3MqKys3PnZVASykLtHGAABjArp6KAMV/DFk90JfMmEWy3VoARsbyGLx9s8E8884Hvmvpnht9I1xLmC5kmtPIki2SuoMe6QyAKAnzDJI5bI9+3RUUAcjY+EDcacF1C4uYbhJp2j8tk/dpJcibH3SCG2ICDnjI71pWnhaxtF04CWeRrCSV4mdlBYSEsVbaACu7awGOqKe1blFAHLL4GtEne4XUtQ+0Fo3WUmMsrJI7qfufMf3jqd2cg+vNO/4Qiz8rYdQvzw4zmPPzTicn7n94Y+n5109FAHNz+C7K4W5V72+AuIryJ8GPhbkqZMfJ2KjHp3zS33g21vvtBfUdQieaf7QXidFZX+zm3yp2cfIc/Xn2ro6KAOZHgmw2or3Vy6rc/alBWJdknycqVQFfuY+XHDMO4xrabp32O41G6cgzX1x57gdFwixqB/wFAT7k1oUUAFFFFABRRRQAUUUUAFFFFABRRRQAUUUUAFFFFABRRRQAUUUUAFFFFABRRRQAUUUUAFFFFABRRRQAUUUUAFFFFABRRRQAUUUUAFFFFABRRRQAUUUUAFFFFABRRRQAUUUUAFFFFABRRRQAUUUUAFFFFABRRRQAUUUUAFFcR4YHiHxB4etdUk8SzQvOXzGlnCQuHZe6+1a/9i69/wBDXcf+AUH/AMTQB0FFc/8A2Lr3/Q13H/gFB/8AE1m2kHiG417UtPbxPMEtI4XVhZw5beGzn5e22gDsqK5/+xde/wChruP/AACg/wDiaP7F17/oa7j/AMAoP/iaAOgorn/7F17/AKGu4/8AAKD/AOJo/sXXv+hruP8AwCg/+JoA6CiuN8PweIdY0Gz1CTxPPG88e8qtnDgc/wC7Wl/Yuvf9DXcf+AUH/wATQB0FFc//AGLr3/Q13H/gFB/8TR/Yuvf9DXcf+AUH/wATQB0FFc//AGLr3/Q13H/gFB/8TR/Yuvf9DXcf+AUH/wATQB0FFc//AGLr3/Q13H/gFB/8TR/Yuvf9DXcf+AUH/wATQB0FFcb4fg8Q6xoNnqEnieaN5495VbOHA5/3a0v7F17/AKGu4/8AAKD/AOJoA6Ciuf8A7F17/oa7j/wCg/8AiabJo+vJE7/8JVcHaCf+PKD/AOJoA6KiuN8O2/iHWvDOlarL4nmjkvbOG4ZFs4cKXQMQPl6c1p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z/wDYuvf9DXcf+AUH/wATR/Yuvf8AQ13H/gFB/wDE0AdBRXP/ANi69/0Ndx/4BQf/ABNH9i69/wBDXcf+AUH/AMTQB0FFc/8A2Lr3/Q13H/gFB/8AE0f2Lr3/AENdx/4BQf8AxNAHQUVxurQeIdOl01E8TzOLu8W2bNnD8oKscj5evy1pf2Lr3/Q13H/gFB/8TQB0FFc//Yuvf9DXcf8AgFB/8TR/Yuvf9DXcf+AUH/xNAHQUVz/9i69/0Ndx/wCAUH/xNH9i69/0Ndx/4BQf/E0AdBRXP/2Lr3/Q13H/AIBQf/E0f2Lr3/Q13H/gFB/8TQB0FFczeaZr9tZXE6+KrgmKNnANnBzgZ/u1DpNj4g1HRrG9fxTOj3FvHMyizhwCyg4+770AdZRXP/2Lr3/Q13H/AIBQf/E0f2Lr3/Q13H/gFB/8TQB0FFc//Yuvf9DXcf8AgFB/8TR/Yuvf9DXcf+AUH/xNAHQUVz/9i69/0Ndx/wCAUH/xNH9i69/0Ndx/4BQf/E0AdBRXP/2Lr3/Q13H/AIBQf/E0f2Lr3/Q13H/gFB/8TQB0FFc//Yuvf9DXcf8AgFB/8TR/Yuvf9DXcf+AUH/xNAHQUVz/9i69/0Ndx/wCAUH/xNZXiaLxFofhfVdWi8TzSSWVpJOqPZw4YqpIB+X2oA7Wiuf8A7F17/oa7j/wCg/8AiaP7F17/AKGu4/8AAKD/AOJoA6Ciuf8A7F17/oa7j/wCg/8AiaP7F17/AKGu4/8AAKD/AOJoA6Ciuf8A7F17/oa7j/wCg/8AiaP7F17/AKGu4/8AAKD/AOJoA6Ciuf8A7F17/oa7j/wCg/8AiaP7F17/AKGu4/8AAKD/AOJoA6Ciuf8A7F17/oa7j/wCg/8AiaP7F17/AKGu4/8AAKD/AOJoA6Ciuf8A7F17/oa7j/wCg/8AiaP7F17/AKGu4/8AAKD/AOJoA6CiuI8SJ4i0TTIbqLxPNIz3ltbkPZw4xLMkZP3eoDE1r/2Lr3/Q13H/AIBQf/E0AdBRXP8A9i69/wBDXcf+AUH/AMTR/Yuvf9DXcf8AgFB/8TQB0FFc/wD2Lr3/AENdx/4BQf8AxNH9i69/0Ndx/wCAUH/xNAHQUVz/APYuvf8AQ13H/gFB/wDE0f2Lr3/Q13H/AIBQf/E0AdBRXP8A9i69/wBDXcf+AUH/AMTR/Yuvf9DXcf8AgFB/8TQB0FFc/wD2Lr3/AENdx/4BQf8AxNH9i69/0Ndx/wCAUH/xNAHQUVzsmj68kTv/AMJVcHaCf+PKD/4ms/w7b+IdZ8M6TqsvieaOS9s4bhkWzhwpdAxA+XpzQB2VFc//AGLr3/Q13H/gFB/8TR/Yuvf9DXcf+AUH/wATQB0FFc//AGLr3/Q13H/gFB/8TR/Yuvf9DXcf+AUH/wATQB0FFc//AGLr3/Q13H/gFB/8TWa0HiFfE0elf8JPN5b2b3Jf7HDnIdVx93p81AHZUVz/APYuvf8AQ13H/gFB/wDE0f2Lr3/Q13H/AIBQf/E0AdBRXP8A9i69/wBDXcf+AUH/AMTR/Yuvf9DXcf8AgFB/8TQB0FFc/wD2Lr3/AENdx/4BQf8AxNH9i69/0Ndx/wCAUH/xNAHQUVz/APYuvf8AQ13H/gFB/wDE0f2Lr3/Q13H/AIBQf/E0AdBRXP8A9i69/wBDXcf+AUH/AMTR/Yuvf9DXcf8AgFB/8TQB0FFc/wD2Lr3/AENdx/4BQf8AxNH9i69/0Ndx/wCAUH/xNAHQUVz/APYuvf8AQ13H/gFB/wDE0f2Lr3/Q13H/AIBQf/E0AdBRXP8A9i69/wBDXcf+AUH/AMTR/Yuvf9DXcf8AgFB/8TQB0FFc/wD2Lr3/AENdx/4BQf8AxNH9i69/0Ndx/wCAUH/xNAHQUVxWgReIdXsbieTxPNG0V9dWoC2cPIimeMH7vUhAfxrV/sXXv+hruP8AwCg/+JoA6Ciuf/sXXv8Aoa7j/wAAoP8A4mj+xde/6Gu4/wDAKD/4mgDoKK5/+xde/wChruP/AACg/wDiaP7F17/oa7j/AMAoP/iaAOgorn/7F17/AKGu4/8AAKD/AOJo/sXXv+hruP8AwCg/+JoA6CiuT1ax8Qafo19ex+KZ2e3t5JVVrOHBKqTg/L7Vaj0fXniRz4ruMsoP/HlB/wDE0AdFRXP/ANi69/0Ndx/4BQf/ABNH9i69/wBDXcf+AUH/AMTQB0FFc/8A2Lr3/Q13H/gFB/8AE0f2Lr3/AENdx/4BQf8AxNAHQUVz/wDYuvf9DXcf+AUH/wATR/Yuvf8AQ13H/gFB/wDE0AdBRXP/ANi69/0Ndx/4BQf/ABNZetvr2gLZXB8QS3Sy3HlNG9rEox5btnIXPVRQBb+HH/IhaZ/21/8ARr11Nct8OP8AkQtM/wC2v/o166mgArn9M/5HXxB/1xtP5SV0Fc/pn/I6+IP+uNp/KSgDoKKKKACiiigDn/A//IlaV/1x/qa6Cuf8D/8AIlaV/wBcf6mugoAKKKKACiiigAooooA5/wAD/wDIlaV/1x/qa6Cuf8D/APIlaV/1x/qa6CgAqOf/AI95f9w/yqSo5/8Aj3l/3D/KgDD8Cf8AJPPDX/YKtf8A0UtdBXP+BP8Aknnhr/sFWv8A6KWugoAKKKKACiiigAooooAKKKKACiiigAooooAKKKKACiiigAooooAKKKKACiiigAooooA5/wAT/wDHx4f/AOwrH/6LkroK5/xP/wAfHh//ALCsf/ouSugoAKKKKACiiigAooooAqar/wAge9/695P/AEE1V8M/8ipo/wD14wf+gCrWq/8AIHvf+veT/wBBNVfDP/IqaP8A9eMH/oAoA1aKKKACiiigAooooAKKKKACiiigArm/iD/yTnxJ/wBgy4/9Fmukrm/iD/yTnxJ/2DLj/wBFmgDpKKKKACiiigAooooAKKKKACiiigAooooA5fx9/wAi9a/9hXT/AP0rirqK5fx9/wAi9a/9hXT/AP0rirqKACiiigAooooAKKKKACiiigAooooAjn/495f9w/yrD8Cf8k88Nf8AYKtf/RS1uT/8e8v+4f5Vh+BP+SeeGv8AsFWv/opaAOgooooAKKKKACufk/5KHB/2CpP/AEaldBXPyf8AJQ4P+wVJ/wCjUoA6CiiigAooooAKKKKACiiigAooooAKKKKACiiigAooooAKKKKAOb8E/wDIHvv+wxqP/pXLXSVzfgn/AJA99/2GNR/9K5a6SgAooooAKKKKACiiigDK8Tf8iprH/XjP/wCgGtGD/j3i/wBwfyrO8Tf8iprH/XjP/wCgGtGD/j3i/wBwfyoAkooooAKKKKACiiigArlPHn/Hhpn/AF/f+0Za6uuU8ef8eGmf9f3/ALRloAd8OP8AkQtM/wC2v/o166muW+HH/IhaZ/21/wDRr11NABXP6Z/yOviD/rjafykroK5/TP8AkdfEH/XG0/lJQB0FFFFABRRRQBz/AIH/AORK0r/rj/U10Fc/4H/5ErSv+uP9TXQUAFFFFABRRRQAUUUUAc/4H/5ErSv+uP8AU10Fc/4H/wCRK0r/AK4/1NdBQAVHP/x7y/7h/lUlRz/8e8v+4f5UAYfgT/knnhr/ALBVr/6KWugrn/An/JPPDX/YKtf/AEUtdBQAUUUUAFFFFABRRRQAUUUUAFFFFABRRRQAUUUUAFFFFABRRRQAUUUUAFFFFABRRRQBz/if/j48P/8AYVj/APRcldBXP+J/+Pjw/wD9hWP/ANFyV0FABRRRQAUUUUAFFFFAFTVf+QPe/wDXvJ/6Caq+Gf8AkVNH/wCvGD/0AVa1X/kD3v8A17yf+gmqvhn/AJFTR/8Arxg/9AFAGrRRRQAUUUUAFFFFABRRRQAUUUUAFc38Qf8AknPiT/sGXH/os10lc38Qf+Sc+JP+wZcf+izQB0lFFFABRRRQAUUUUAFFFFABRRRQAUUUUAcv4+/5F61/7Cun/wDpXFXUVy/j7/kXrX/sK6f/AOlcVdRQAUUUUAFFFFABRRRQAUUUUAFFFFAEc/8Ax7y/7h/lWH4E/wCSeeGv+wVa/wDopa3J/wDj3l/3D/KsPwJ/yTzw1/2CrX/0UtAHQUUUUAFFFFABXPyf8lDg/wCwVJ/6NSugrn5P+Shwf9gqT/0alAHQUUUUAFFFFABRRRQAUUUUAFFFFABRRRQAUUUUAFFFFABRRRQBzfgn/kD33/YY1H/0rlrpK5vwT/yB77/sMaj/AOlctdJQAUUUUAFFFFABRRRQBleJv+RU1j/rxn/9ANaMH/HvF/uD+VZ3ib/kVNY/68Z//QDWjB/x7xf7g/lQBJRRRQAUUUUAFFFFABXKePP+PDTP+v7/ANoy11dcp48/48NM/wCv7/2jLQBj+BPF/hnT/BlhaXviLSba5jMoeGa9jR1PmMeQWyK6P/hO/B//AENeh/8Agxh/+Kql8OoYm8B6aWjQk+byVH/PV66nyIf+eUf/AHyKAMP/AITvwf8A9DXof/gxh/8Aiqw9O8aeFU8Xa5O/iXRlikhtQkhv4grkCTODu5xkZ+tdx5EP/PKP/vkVgaZDF/wmmvjykwIbT+EeklAD/wDhO/B//Q16H/4MYf8A4qj/AITvwf8A9DXof/gxh/8Aiq3PIh/55R/98ijyIf8AnlH/AN8igDD/AOE78H/9DXof/gxh/wDiqP8AhO/B/wD0Neh/+DGH/wCKrc8iH/nlH/3yKPIh/wCeUf8A3yKAOH8HeNPCtr4R0yC48S6NFKkOGjkv4lZTk9QW4rc/4Tvwf/0Neh/+DGH/AOKpngiGI+C9KJiQnyf7o9TW/wCRD/zyj/75FAGH/wAJ34P/AOhr0P8A8GMP/wAVR/wnfg//AKGvQ/8AwYw//FVueRD/AM8o/wDvkUeRD/zyj/75FAGH/wAJ34P/AOhr0P8A8GMP/wAVR/wnfg//AKGvQ/8AwYw//FVueRD/AM8o/wDvkUeRD/zyj/75FAGH/wAJ34P/AOhr0P8A8GMP/wAVR/wnfg//AKGvQ/8AwYw//FVueRD/AM8o/wDvkUeRD/zyj/75FAHD+DvGnhW18I6ZBceJdGilSHDRyX8SspyeoLcVuf8ACd+D/wDoa9D/APBjD/8AFUzwRDEfBelExIT5P90eprf8iH/nlH/3yKAMP/hO/B//AENeh/8Agxh/+Kpk/jrwgYJAPFWhklTgDUIvT/erf8iH/nlH/wB8io54Ifs8v7qP7h/hHpQBxfgvxp4VtfAvh63uPEujQzxaZbJJHJfxKyMIlBBBbIIPGK3P+E78H/8AQ16H/wCDGH/4qmeBYYj8PfDRMSEnSrXJKj/nktb/AJ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Yf/AAnfg/8A6GvQ/wDwYw//ABVH/Cd+D/8Aoa9D/wDBjD/8VW55EP8Azyj/AO+RR5EP/PKP/vkUAcP4i8aeFZ59DMPiXRpBHqaO5S/iOxdkgycNwORz71uf8J34P/6GvQ//AAYw/wDxVM8TwxC40DESc6rH/CP+eclb/kQ/88o/++RQBh/8J34P/wChr0P/AMGMP/xVH/Cd+D/+hr0P/wAGMP8A8VW55EP/ADyj/wC+RR5EP/PKP/vkUAYf/Cd+D/8Aoa9D/wDBjD/8VR/wnfg//oa9D/8ABjD/APFVueRD/wA8o/8AvkUeRD/zyj/75FAGH/wnfg//AKGvQ/8AwYw//FUf8J34P/6GvQ//AAYw/wDxVbnkQ/8APKP/AL5FHkQ/88o/++RQBzOpeOPCMmlXiJ4p0RmaBwFGoREk7Tx96q/h3xt4Tg8M6VFL4n0WORLOFXR7+IFSEAII3cGuj1SCH+yL390n+of+Ef3TVbwzBEfCmjkxJn7DD/CP7goAr/8ACd+D/wDoa9D/APBjD/8AFUf8J34P/wChr0P/AMGMP/xVbnkQ/wDPKP8A75FHkQ/88o/++RQBh/8ACd+D/wDoa9D/APBjD/8AFUf8J34P/wChr0P/AMGMP/xVbnkQ/wDPKP8A75FHkQ/88o/++RQBh/8ACd+D/wDoa9D/APBjD/8AFUf8J34P/wChr0P/AMGMP/xVbnkQ/wDPKP8A75FHkQ/88o/++RQBh/8ACd+D/wDoa9D/APBjD/8AFUf8J34P/wChr0P/AMGMP/xVbnkQ/wDPKP8A75FHkQ/88o/++RQBh/8ACd+D/wDoa9D/APBjD/8AFUf8J34P/wChr0P/AMGMP/xVbnkQ/wDPKP8A75FHkQ/88o/++RQBh/8ACd+D/wDoa9D/APBjD/8AFVgeOfGfha78BeILa28S6PNPLp86RxR30TM7FCAAA2ST6V3fkQ/88o/++RXOfECGIfDrxIREgI024wQo/wCeZoAn/wCE78H/APQ16H/4MYf/AIqj/hO/B/8A0Neh/wDgxh/+Krc8iH/nlH/3yKPIh/55R/8AfIoAw/8AhO/B/wD0Neh/+DGH/wCKo/4Tvwf/ANDXof8A4MYf/iq3PIh/55R/98ijyIf+eUf/AHyKAMP/AITvwf8A9DXof/gxh/8AiqP+E78H/wDQ16H/AODGH/4qtzyIf+eUf/fIo8iH/nlH/wB8igDD/wCE78H/APQ16H/4MYf/AIqj/hO/B/8A0Neh/wDgxh/+Krc8iH/nlH/3yKPIh/55R/8AfIoAw/8AhO/B/wD0Neh/+DGH/wCKo/4Tvwf/ANDXof8A4MYf/iq3PIh/55R/98ijyIf+eUf/AHyKAMP/AITvwf8A9DXof/gxh/8AiqP+E78H/wDQ16H/AODGH/4qtzyIf+eUf/fIo8iH/nlH/wB8igDgPG3jLwvd6Hbx23iTR5nGp2LlY76JiFW5jZjgN0ABJPYCuj/4Tvwf/wBDXof/AIMYf/iqqePYYh4ftiIkH/E10/oo/wCfqKun8iH/AJ5R/wDfIoAw/wDhO/B//Q16H/4MYf8A4qj/AITvwf8A9DXof/gxh/8Aiq3PIh/55R/98ijyIf8AnlH/AN8igDD/AOE78H/9DXof/gxh/wDiqP8AhO/B/wD0Neh/+DGH/wCKrc8iH/nlH/3yKPIh/wCeUf8A3yKAMP8A4Tvwf/0Neh/+DGH/AOKo/wCE78H/APQ16H/4MYf/AIqtzyIf+eUf/fIo8iH/AJ5R/wDfIoAw/wDhO/B//Q16H/4MYf8A4qj/AITvwf8A9DXof/gxh/8Aiq3PIh/55R/98ijyIf8AnlH/AN8igDD/AOE78H/9DXof/gxh/wDiqP8AhO/B/wD0Neh/+DGH/wCKrc8iH/nlH/3yKPIh/wCeUf8A3yKAMCfx14QMEgHirQySpwBqEXp/vVjeC/GnhW18C+Hre48S6NDPFplskkcl/ErIwiUEEFsgg8YrtJ4Ifs8v7qP7h/hHpWJ4FhiPw98NExISdKtckqP+eS0AP/4Tvwf/ANDXof8A4MYf/iqP+E78H/8AQ16H/wCDGH/4qtzyIf8AnlH/AN8ijyIf+eUf/fIoAw/+E78H/wDQ16H/AODGH/4qj/hO/B//AENeh/8Agxh/+Krc8iH/AJ5R/wDfIo8iH/nlH/3yKAMP/hO/B/8A0Neh/wDgxh/+KrDfxp4VPjuC4/4SXRvIGmSIZPt8W0MZUIGd2M4BOPau48iH/nlH/wB8isB4Yv8AhYUA8pMf2VJxtH/PVKAH/wDCd+D/APoa9D/8GMP/AMVR/wAJ34P/AOhr0P8A8GMP/wAVW55EP/PKP/vkUeRD/wA8o/8AvkUAYf8Awnfg/wD6GvQ//BjD/wDFUf8ACd+D/wDoa9D/APBjD/8AFVueRD/zyj/75FHkQ/8APKP/AL5FAGH/AMJ34P8A+hr0P/wYw/8AxVH/AAnfg/8A6GvQ/wDwYw//ABVbnkQ/88o/++RR5EP/ADyj/wC+RQBh/wDCd+D/APoa9D/8GMP/AMVR/wAJ34P/AOhr0P8A8GMP/wAVW55EP/PKP/vkUeRD/wA8o/8AvkUAYf8Awnfg/wD6GvQ//BjD/wDFUf8ACd+D/wDoa9D/APBjD/8AFVueRD/zyj/75FHkQ/8APKP/AL5FAGH/AMJ34P8A+hr0P/wYw/8AxVH/AAnfg/8A6GvQ/wDwYw//ABVbnkQ/88o/++RR5EP/ADyj/wC+RQBh/wDCd+D/APoa9D/8GMP/AMVR/wAJ34P/AOhr0P8A8GMP/wAVW55EP/PKP/vkUeRD/wA8o/8AvkUAYf8Awnfg/wD6GvQ//BjD/wDFUf8ACd+D/wDoa9D/APBjD/8AFVueRD/zyj/75FHkQ/8APKP/AL5FAGH/AMJ34P8A+hr0P/wYw/8AxVH/AAnfg/8A6GvQ/wDwYw//ABVbnkQ/88o/++RR5EP/ADyj/wC+RQBwnhDxn4WttKvUuPEujxM2q38irJfRKSrXUrKwy3Qggg9wQa3/APhO/B//AENeh/8Agxh/+KqDwVDEdHvsxIf+JxqP8I/5+5a6PyIf+eUf/fIoAw/+E78H/wDQ16H/AODGH/4qj/hO/B//AENeh/8Agxh/+Krc8iH/AJ5R/wDfIo8iH/nlH/3yKAMP/hO/B/8A0Neh/wDgxh/+Ko/4Tvwf/wBDXof/AIMYf/iq3PIh/wCeUf8A3yKPIh/55R/98igDD/4Tvwf/ANDXof8A4MYf/iqP+E78H/8AQ16H/wCDGH/4qtzyIf8AnlH/AN8ijyIf+eUf/fIoA5HxF428Jz+GdVii8T6LJI9nMqIl/ESxKEAAbuTV+Hx14QEEYPirQwQoyDqEXp/vVb8TQRDwprBESZ+wzfwj+4a0IIIfs8X7qP7g/hHpQBj/APCd+D/+hr0P/wAGMP8A8VR/wnfg/wD6GvQ//BjD/wDFVueRD/zyj/75FHkQ/wDPKP8A75FAGH/wnfg//oa9D/8ABjD/APFUf8J34P8A+hr0P/wYw/8AxVbnkQ/88o/++RR5EP8Azyj/AO+RQBh/8J34P/6GvQ//AAYw/wDxVH/Cd+D/APoa9D/8GMP/AMVW55EP/PKP/vkUeRD/AM8o/wDvkUAYf/Cd+D/+hr0P/wAGMP8A8VXP+K/E+gavDpttpmuaZezi83mK2u45G2iKTJwpJxyK7zyIf+eUf/fIrlfHUUaWOmFUVT9u6gY/5Yy0AS/Dj/kQtM/7a/8Ao166muW+HH/IhaZ/21/9GvXU0AFc/pn/ACOviD/rjafykroK5/TP+R18Qf8AXG0/lJQB0FFFFABRRRQBz/gf/kStK/64/wBTXQVz/gf/AJErSv8Arj/U10FABRRRQAUUUUAFFFFAHP8Agf8A5ErSv+uP9TXQVz/gf/kStK/64/1NdBQAVHP/AMe8v+4f5VJUc/8Ax7y/7h/lQBh+BP8Aknnhr/sFWv8A6KWugrn/AAJ/yTzw1/2CrX/0UtdBQAUUUUAFFFFABRRRQAUUUUAFFFFABRRRQAUUUUAFFFFABRRRQAUUUUAFFFFABRRRQBz/AIn/AOPjw/8A9hWP/wBFyV0Fc/4n/wCPjw//ANhWP/0XJXQUAFFFFABRRRQAUUUUAVNV/wCQPe/9e8n/AKCaq+Gf+RU0f/rxg/8AQBVrVf8AkD3v/XvJ/wCgmqvhn/kVNH/68YP/AEAUAatFFFABRRRQAUUUUAFFFFABRRRQAVzfxB/5Jz4k/wCwZcf+izXSVzfxB/5Jz4k/7Blx/wCizQB0lFFFABRRRQAUUUUAFFFFABRRRQAUUUUAcv4+/wCRetf+wrp//pXFXUVy/j7/AJF61/7Cun/+lcVdRQAUUUUAFFFFABRRRQAUUUUAFFFFAEc//HvL/uH+VYfgT/knnhr/ALBVr/6KWtyf/j3l/wBw/wAqw/An/JPPDX/YKtf/AEUtAHQUUUUAFFFFABXPyf8AJQ4P+wVJ/wCjUroK5+T/AJKHB/2CpP8A0alAHQUUUUAFFFFABRRRQAUUUUAFFFFABRRRQAUUUUAFFFFABRRRQBzfgn/kD33/AGGNR/8ASuWukrm/BP8AyB77/sMaj/6Vy10lABRRRQAUUUUAFFFFAGV4m/5FTWP+vGf/ANANaMH/AB7xf7g/lWd4m/5FTWP+vGf/ANANaMH/AB7xf7g/lQBJRRRQAUUUUAFFFFABXKePP+PDTP8Ar+/9oy11dcp48/48NM/6/v8A2jLQBj+BPEcVn4MsLdtM1aUoZRvhsXdD+8bowGDXR/8ACWQ/9AfXP/BdJ/hVb4cf8iFpn/bX/wBGvXU0Ac//AMJZD/0B9c/8F0n+FYeneJ4k8Xa5L/ZWskPDajaLBywwJOoxx14rvK5/TP8AkdfEH/XG0/lJQAf8JZD/ANAfXP8AwXSf4Uf8JZD/ANAfXP8AwXSf4V0FFAHP/wDCWQ/9AfXP/BdJ/hR/wlkP/QH1z/wXSf4V0FFAHB+DvE8UHhHTIjpWsuVhxujsHZTyehA5rc/4SyH/AKA+uf8Aguk/wo8D/wDIlaV/1x/qa6CgDn/+Esh/6A+uf+C6T/Cj/hLIf+gPrn/guk/wroKKAOf/AOEsh/6A+uf+C6T/AAo/4SyH/oD65/4LpP8ACugooA5//hLIf+gPrn/guk/wo/4SyH/oD65/4LpP8K6CigDg/B3ieKDwjpkR0rWXKw43R2Dsp5PQgc1uf8JZD/0B9c/8F0n+FHgf/kStK/64/wBTXQUAc/8A8JZD/wBAfXP/AAXSf4UyfxZCYJB/Y+ufdPXTpPT6V0dRz/8AHvL/ALh/lQBw/gvxPFb+BfD0J0rWXMemWyF47B2VsRKMggcj3rc/4SyH/oD65/4LpP8ACjwJ/wAk88Nf9gq1/wDRS10FAHP/APCWQ/8AQH1z/wAF0n+FH/CWQ/8AQH1z/wAF0n+FdBRQBz//AAlkP/QH1z/wXSf4Uf8ACWQ/9AfXP/BdJ/hXQUUAc/8A8JZD/wBAfXP/AAXSf4Uf8JZD/wBAfXP/AAXSf4V0FFAHP/8ACWQ/9AfXP/BdJ/hR/wAJZD/0B9c/8F0n+FdBRQBz/wDwlkP/AEB9c/8ABdJ/hR/wlkP/AEB9c/8ABdJ/hXQUUAc//wAJZD/0B9c/8F0n+FH/AAlkP/QH1z/wXSf4V0FFAHP/APCWQ/8AQH1z/wAF0n+FH/CWQ/8AQH1z/wAF0n+FdBRQBz//AAlkP/QH1z/wXSf4Uf8ACWQ/9AfXP/BdJ/hXQUUAc/8A8JZD/wBAfXP/AAXSf4Uf8JZD/wBAfXP/AAXSf4V0FFAHP/8ACWQ/9AfXP/BdJ/hR/wAJZD/0B9c/8F0n+FdBRQBz/wDwlkP/AEB9c/8ABdJ/hR/wlkP/AEB9c/8ABdJ/hXQUUAc//wAJZD/0B9c/8F0n+FH/AAlkP/QH1z/wXSf4V0FFAHB+IvE8Us+hkaVrK7NTR/nsHGfkk4HHJ56Vuf8ACWQ/9AfXP/BdJ/hR4n/4+PD/AP2FY/8A0XJXQUAc/wD8JZD/ANAfXP8AwXSf4Uf8JZD/ANAfXP8AwXSf4V0FFAHP/wDCWQ/9AfXP/BdJ/hR/wlkP/QH1z/wXSf4V0FFAHP8A/CWQ/wDQH1z/AMF0n+FH/CWQ/wDQH1z/AMF0n+FdBRQByupeKoX0q8X+yNbGYHGTp8gA+U+1V/DvimKLwzpUZ0nWmKWcK7k0+Qg4Qcg45FdPqv8AyB73/r3k/wDQTVXwz/yKmj/9eMH/AKAKAKn/AAlkP/QH1z/wXSf4Uf8ACWQ/9AfXP/BdJ/hXQUUAc/8A8JZD/wBAfXP/AAXSf4Uf8JZD/wBAfXP/AAXSf4V0FFAHP/8ACWQ/9AfXP/BdJ/hR/wAJZD/0B9c/8F0n+FdBRQBz/wDwlkP/AEB9c/8ABdJ/hR/wlkP/AEB9c/8ABdJ/hXQUUAc//wAJZD/0B9c/8F0n+FH/AAlkP/QH1z/wXSf4V0FFAHP/APCWQ/8AQH1z/wAF0n+FYHjnxNFc+AvEEA0rWIzJp8675LB1VcoeSSOB7139c38Qf+Sc+JP+wZcf+izQBJ/wlkP/AEB9c/8ABdJ/hR/wlkP/AEB9c/8ABdJ/hXQUUAc//wAJZD/0B9c/8F0n+FH/AAlkP/QH1z/wXSf4V0FFAHP/APCWQ/8AQH1z/wAF0n+FH/CWQ/8AQH1z/wAF0n+FdBRQBz//AAlkP/QH1z/wXSf4Uf8ACWQ/9AfXP/BdJ/hXQUUAc/8A8JZD/wBAfXP/AAXSf4Uf8JZD/wBAfXP/AAXSf4V0FFAHP/8ACWQ/9AfXP/BdJ/hR/wAJZD/0B9c/8F0n+FdBRQB55428SxXGh26DStYTGp2L5ksXUcXMZxkjqcYA7muj/wCEsh/6A+uf+C6T/Cq/j7/kXrX/ALCun/8ApXFXUUAc/wD8JZD/ANAfXP8AwXSf4Uf8JZD/ANAfXP8AwXSf4V0FFAHP/wDCWQ/9AfXP/BdJ/hR/wlkP/QH1z/wXSf4V0FFAHP8A/CWQ/wDQH1z/AMF0n+FH/CWQ/wDQH1z/AMF0n+FdBRQBz/8AwlkP/QH1z/wXSf4Uf8JZD/0B9c/8F0n+FdBRQBz/APwlkP8A0B9c/wDBdJ/hR/wlkP8A0B9c/wDBdJ/hXQUUAc5P4shMEg/sfXPunrp0np9KxvBfieK38C+HoTpWsuY9MtkLx2DsrYiUZBA5HvXcT/8AHvL/ALh/lWH4E/5J54a/7BVr/wCiloAP+Esh/wCgPrn/AILpP8KP+Esh/wCgPrn/AILpP8K6CigDn/8AhLIf+gPrn/guk/wo/wCEsh/6A+uf+C6T/CugooA5/wD4SyH/AKA+uf8Aguk/wrDfxPF/wnUE39lazgaZImz7A+7/AFqHOMdPeu8rn5P+Shwf9gqT/wBGpQAf8JZD/wBAfXP/AAXSf4Uf8JZD/wBAfXP/AAXSf4V0FFAHP/8ACWQ/9AfXP/BdJ/hR/wAJZD/0B9c/8F0n+FdBRQBz/wDwlkP/AEB9c/8ABdJ/hR/wlkP/AEB9c/8ABdJ/hXQUUAc//wAJZD/0B9c/8F0n+FH/AAlkP/QH1z/wXSf4V0FFAHP/APCWQ/8AQH1z/wAF0n+FH/CWQ/8AQH1z/wAF0n+FdBRQBz//AAlkP/QH1z/wXSf4Uf8ACWQ/9AfXP/BdJ/hXQUUAc/8A8JZD/wBAfXP/AAXSf4Uf8JZD/wBAfXP/AAXSf4V0FFAHP/8ACWQ/9AfXP/BdJ/hR/wAJZD/0B9c/8F0n+FdBRQBz/wDwlkP/AEB9c/8ABdJ/hR/wlkP/AEB9c/8ABdJ/hXQUUAcB4Q8TRQaVeqdK1h92q375jsHYDddSnB46jOCOxyK3/wDhLIf+gPrn/guk/wAKj8E/8ge+/wCwxqP/AKVy10lAHP8A/CWQ/wDQH1z/AMF0n+FH/CWQ/wDQH1z/AMF0n+FdBRQBz/8AwlkP/QH1z/wXSf4Uf8JZD/0B9c/8F0n+FdBRQBz/APwlkP8A0B9c/wDBdJ/hR/wlkP8A0B9c/wDBdJ/hXQUUAcb4i8UxS+GdVjGk60pezmXc+nyADKHknHAq/D4shEEY/sfXPujpp0np9KveJv8AkVNY/wCvGf8A9ANaMH/HvF/uD+VAGH/wlkP/AEB9c/8ABdJ/hR/wlkP/AEB9c/8ABdJ/hXQUUAc//wAJZD/0B9c/8F0n+FH/AAlkP/QH1z/wXSf4V0FFAHP/APCWQ/8AQH1z/wAF0n+FH/CWQ/8AQH1z/wAF0n+FdBRQBz//AAlkP/QH1z/wXSf4Vz/ivXY9Sh02BdP1O3IvN2+5tHiX/VScZPevQK5Tx5/x4aZ/1/f+0ZaAHfDj/kQtM/7a/wDo166muW+HH/IhaZ/21/8ARr11NABXP6Z/yOviD/rjafykroK5/TP+R18Qf9cbT+UlAHQUUUUAFFFFAHP+B/8AkStK/wCuP9TXQVz/AIH/AORK0r/rj/U10FABRRRQAUUUUAFFFFAHLfD+5ll8KWMMlpJEsdupWQspV8luBg5yMc59RXU1xfw3iaHw5bbLG4hiliWR5p5lcSP93CgMxAAUZzjqMZ5rt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DE8C3viiPwdYpY6HpdxbAy+XLLqjxMw8xuqiBgPzNdF/aHjL/oXNG/8HUn/AMjVF8OP+RC0z/tr/wCjXrqaAOb/ALQ8Zf8AQuaN/wCDqT/5GrE06+8WDxdrbJoGktMYrbzEOruFUYfGD9n5zz2GPeu/rn9M/wCR18Qf9cbT+UlAEf8AaHjL/oXNG/8AB1J/8jUf2h4y/wChc0b/AMHUn/yNXSUUAc3/AGh4y/6FzRv/AAdSf/I1H9oeMv8AoXNG/wDB1J/8jV0lFAHAeD77xYnhHTVt9A0mSERfK76u6MRk9R9nOPzNbf8AaHjL/oXNG/8AB1J/8jVJ4H/5ErSv+uP9TXQUAc3/AGh4y/6FzRv/AAdSf/I1H9oeMv8AoXNG/wDB1J/8jV0lFAHN/wBoeMv+hc0b/wAHUn/yNR/aHjL/AKFzRv8AwdSf/I1dJRQBzf8AaHjL/oXNG/8AB1J/8jUf2h4y/wChc0b/AMHUn/yNXSUUAcB4PvvFieEdNW30DSZIRF8rvq7oxGT1H2c4/M1t/wBoeMv+hc0b/wAHUn/yNUngf/kStK/64/1NdBQBzf8AaHjL/oXNG/8AB1J/8jU2S+8ZPGyf8I7ow3AjP9syf/I1dNRQBxehJ4y0Tw9pmk/2Fo032G0itvN/teRd+xAu7H2c4zjOMmtD+0PGX/QuaN/4OpP/AJGrpKKAOb/tDxl/0Lmjf+DqT/5Go/tDxl/0Lmjf+DqT/wCRq6SigDm/7Q8Zf9C5o3/g6k/+RqP7Q8Zf9C5o3/g6k/8AkaukooA5v+0PGX/QuaN/4OpP/kaj+0PGX/QuaN/4OpP/AJGrpKKAOb/tDxl/0Lmjf+DqT/5Go/tDxl/0Lmjf+DqT/wCRq6SigDm/7Q8Zf9C5o3/g6k/+RqqT+IfFlvqdpYP4b0kzXSyNGRrL7QExnP8Ao/8AtCuvrn9T/wCR18P/APXG7/lHQBH/AGh4y/6FzRv/AAdSf/I1H9oeMv8AoXNG/wDB1J/8jV0lFAHN/wBoeMv+hc0b/wAHUn/yNR/aHjL/AKFzRv8AwdSf/I1dJRQBzf8AaHjL/oXNG/8AB1J/8jUf2h4y/wChc0b/AMHUn/yNXSUUAc3/AGh4y/6FzRv/AAdSf/I1H9oeMv8AoXNG/wDB1J/8jV0lFAHN/wBoeMv+hc0b/wAHUn/yNR/aHjL/AKFzRv8AwdSf/I1dJRQBzf8AaHjL/oXNG/8AB1J/8jUf2h4y/wChc0b/AMHUn/yNXSUUAc3/AGh4y/6FzRv/AAdSf/I1H9oeMv8AoXNG/wDB1J/8jV0lFAHAeIr7xY0+iedoGkoRqSGPbq7tubY/B/0cYHXnn6Vt/wBoeMv+hc0b/wAHUn/yNUnif/j48P8A/YVj/wDRcldBQBzf9oeMv+hc0b/wdSf/ACNR/aHjL/oXNG/8HUn/AMjV0lFAHN/2h4y/6FzRv/B1J/8AI1H9oeMv+hc0b/wdSf8AyNXSUUAc3/aHjL/oXNG/8HUn/wAjUf2h4y/6FzRv/B1J/wDI1dJRQByOpX/jA6Xdh/D2jqnkvuI1mQkDae32fmq/h6/8XL4a0oQ+H9IeIWcIRm1iRSw2DBI+znB9smur1X/kD3v/AF7yf+gmqvhn/kVNH/68YP8A0AUAUP7Q8Zf9C5o3/g6k/wDkaj+0PGX/AELmjf8Ag6k/+Rq6SigDm/7Q8Zf9C5o3/g6k/wDkaj+0PGX/AELmjf8Ag6k/+Rq6SigDm/7Q8Zf9C5o3/g6k/wDkaj+0PGX/AELmjf8Ag6k/+Rq6SigDm/7Q8Zf9C5o3/g6k/wDkaj+0PGX/AELmjf8Ag6k/+Rq6SigDm/7Q8Zf9C5o3/g6k/wDkaj+0PGX/AELmjf8Ag6k/+Rq6SigDm/7Q8Zf9C5o3/g6k/wDkasDxxfeK38B6+t1oOlRW50+cSSR6s7sq7DkhTbjJ9sj616HXN/EH/knPiT/sGXH/AKLNAB/aHjL/AKFzRv8AwdSf/I1H9oeMv+hc0b/wdSf/ACNXSUUAc3/aHjL/AKFzRv8AwdSf/I1H9oeMv+hc0b/wdSf/ACNXSUUAc3/aHjL/AKFzRv8AwdSf/I1H9oeMv+hc0b/wdSf/ACNXSUUAc3/aHjL/AKFzRv8AwdSf/I1H9oeMv+hc0b/wdSf/ACNXSUUAc3/aHjL/AKFzRv8AwdSf/I1H9oeMv+hc0b/wdSf/ACNXSUUAc3/aHjL/AKFzRv8AwdSf/I1H9oeMv+hc0b/wdSf/ACNXSUUAec+Nb3xU+h24udB0qJP7SsSGj1Z3JYXMe0YMA4JwCc8A5wcYrov7Q8Zf9C5o3/g6k/8Akao/H3/IvWv/AGFdP/8ASuKuooA5v+0PGX/QuaN/4OpP/kaj+0PGX/QuaN/4OpP/AJGrpKKAOb/tDxl/0Lmjf+DqT/5Go/tDxl/0Lmjf+DqT/wCRq6SigDm/7Q8Zf9C5o3/g6k/+RqP7Q8Zf9C5o3/g6k/8AkaukooA5v+0PGX/QuaN/4OpP/kaj+0PGX/QuaN/4OpP/AJGrpKKAOb/tDxl/0Lmjf+DqT/5Go/tDxl/0Lmjf+DqT/wCRq6SigDmJtQ8Y+RJnw7o4G05/4nMnp/17Vj+DL7xYngbw+ttoGkywDTbYRySau6My+UuCVFucEjtk49TXdz/8e8v+4f5Vh+BP+SeeGv8AsFWv/opaAI/7Q8Zf9C5o3/g6k/8Akaj+0PGX/QuaN/4OpP8A5GrpKKAOb/tDxl/0Lmjf+DqT/wCRqP7Q8Zf9C5o3/g6k/wDkaukooA5v+0PGX/QuaN/4OpP/AJGrEe+8Wf8ACdQsdA0nz/7NkAj/ALXfbt81Mnd9n65xxj8a7+ufk/5KHB/2CpP/AEalAEf9oeMv+hc0b/wdSf8AyNR/aHjL/oXNG/8AB1J/8jV0lFAHN/2h4y/6FzRv/B1J/wDI1H9oeMv+hc0b/wAHUn/yNXSUUAc3/aHjL/oXNG/8HUn/AMjUf2h4y/6FzRv/AAdSf/I1dJRQBzf9oeMv+hc0b/wdSf8AyNR/aHjL/oXNG/8AB1J/8jV0lFAHN/2h4y/6FzRv/B1J/wDI1H9oeMv+hc0b/wAHUn/yNXSUUAc3/aHjL/oXNG/8HUn/AMjUf2h4y/6FzRv/AAdSf/I1dJRQBzf9oeMv+hc0b/wdSf8AyNR/aHjL/oXNG/8AB1J/8jV0lFAHN/2h4y/6FzRv/B1J/wDI1H9oeMv+hc0b/wAHUn/yNXSUUAc3/aHjL/oXNG/8HUn/AMjUf2h4y/6FzRv/AAdSf/I1dJRQB554QvvFaaVeC30HSpEOq35YvqzoQxupdwx9nOQDkA9wM4GcDf8A7Q8Zf9C5o3/g6k/+RqPBP/IHvv8AsMaj/wClctdJQBzf9oeMv+hc0b/wdSf/ACNR/aHjL/oXNG/8HUn/AMjV0lFAHN/2h4y/6FzRv/B1J/8AI1H9oeMv+hc0b/wdSf8AyNXSUUAc3/aHjL/oXNG/8HUn/wAjUf2h4y/6FzRv/B1J/wDI1dJRQBxPiG/8XN4a1UTeH9ISI2cwdl1iRio2HJA+zjJ9sir8OoeMfIjx4d0cjaMf8TmT0/69q0vE3/Iqax/14z/+gGtGD/j3i/3B/KgDn/7Q8Zf9C5o3/g6k/wDkaj+0PGX/AELmjf8Ag6k/+Rq6SigDm/7Q8Zf9C5o3/g6k/wDkaj+0PGX/AELmjf8Ag6k/+Rq6SigDm/7Q8Zf9C5o3/g6k/wDkaj+0PGX/AELmjf8Ag6k/+Rq6SigDm/7Q8Zf9C5o3/g6k/wDkasDxTdeIZotNXVNI0+0t/teRJb6i87bvKkwNphTjrzn8K9DrlPHn/Hhpn/X9/wC0ZaAHfDj/AJELTP8Atr/6Neuprlvhx/yIWmf9tf8A0a9dTQAVz+mf8jr4g/642n8pK6Cuf0z/AJHXxB/1xtP5SUAdBRRRQAUUUUAc/wCB/wDkStK/64/1NdBXP+B/+RK0r/rj/U10FABRRRQAUUUUAFFFFAHP+B/+RK0r/rj/AFNdBXP+B/8AkStK/wCuP9TXQUAFFFFABRRRQAUUUUAFFFFABRRRQAUUUUAFc/qf/I6+H/8Arjd/yjroK5/U/wDkdfD/AP1xu/5R0AdBRRRQAUUUUAFFFFABRRRQAUUUUAFFFFABRRRQBz/if/j48P8A/YVj/wDRcldBXP8Aif8A4+PD/wD2FY//AEXJXQUAFFFFABRRRQAUUUUAVNV/5A97/wBe8n/oJqr4Z/5FTR/+vGD/ANAFWtV/5A97/wBe8n/oJqr4Z/5FTR/+vGD/ANAFAGrRRRQAUUUUAFFFFABRRRQAUUUUAFc38Qf+Sc+JP+wZcf8Aos10lc38Qf8AknPiT/sGXH/os0AdJRRRQAUUUUAFFFFABRRRQAUUUUAFFFFAHL+Pv+Retf8AsK6f/wClcVdRXL+Pv+Retf8AsK6f/wClcVdRQAUUUUAFFFFABRRRQAUUUUAFFFFAEc//AB7y/wC4f5Vh+BP+SeeGv+wVa/8Aopa3J/8Aj3l/3D/KsPwJ/wAk88Nf9gq1/wDRS0AdBRRRQAUUUUAFc/J/yUOD/sFSf+jUroK5+T/kocH/AGCpP/RqUAdBRRRQAUUUUAFFFFABRRRQAUUUUAFFFFABRRRQAUUUUAFFFFAHN+Cf+QPff9hjUf8A0rlrpK5vwT/yB77/ALDGo/8ApXLXSUAFFFFABRRRQAUUUUAZXib/AJFTWP8Arxn/APQDWjB/x7xf7g/lWd4m/wCRU1j/AK8Z/wD0A1owf8e8X+4P5UASUUUUAFFFFABRRRQAVynjz/jw0z/r+/8AaMtdXXKePP8Ajw0z/r+/9oy0AYHgfSPEdx4QsZbPxT9kt2MpSD+z45Ng8xuNxOTXQ/2F4s/6HT/ylxf40fDj/kQtM/7a/wDo166mgDlv7C8Wf9Dp/wCUuL/GsTT9F8TN4s1tE8W7ZViti8n9mxneCHwMZ4xz9c16JXP6Z/yOviD/AK42n8pKAK39heLP+h0/8pcX+NH9heLP+h0/8pcX+NdTRQBy39heLP8AodP/AClxf40f2F4s/wCh0/8AKXF/jXU0UAed+ENF8TS+E9NeDxb5ERiysf8AZsbbRk8ZJ5rb/sLxZ/0On/lLi/xqz4H/AORK0r/rj/U10FAHLf2F4s/6HT/ylxf40f2F4s/6HT/ylxf411NFAHLf2F4s/wCh0/8AKXF/jR/YXiz/AKHT/wApcX+NdTRQBy39heLP+h0/8pcX+NH9heLP+h0/8pcX+NdTRQB534Q0XxNL4T014PFvkRGLKx/2bG20ZPGSea2/7C8Wf9Dp/wCUuL/GrPgf/kStK/64/wBTXQUAct/YXiz/AKHT/wApcX+NMk0TxYkbP/wmedoJx/ZcX+NdZUc//HvL/uH+VAHEeH7TxdrXhvS9VfxeImvbSK5MY0yIhC6BsZzzjNaX9heLP+h0/wDKXF/jVnwJ/wAk88Nf9gq1/wDRS10FAHLf2F4s/wCh0/8AKXF/jR/YXiz/AKHT/wApcX+NdTRQBy39heLP+h0/8pcX+NH9heLP+h0/8pcX+NdTRQBy39heLP8AodP/AClxf40f2F4s/wCh0/8AKXF/jXU0UAct/YXiz/odP/KXF/jR/YXiz/odP/KXF/jXU0UAct/YXiz/AKHT/wApcX+NVZvCfiSe/tr2TxiTPbK6xn+zIsAPjdxnn7ors6KAOW/sLxZ/0On/AJS4v8aP7C8Wf9Dp/wCUuL/GupooA5b+wvFn/Q6f+UuL/Gj+wvFn/Q6f+UuL/GupooA5b+wvFn/Q6f8AlLi/xo/sLxZ/0On/AJS4v8a6migDlv7C8Wf9Dp/5S4v8aP7C8Wf9Dp/5S4v8a6migDlv7C8Wf9Dp/wCUuL/Gj+wvFn/Q6f8AlLi/xrqaKAOW/sLxZ/0On/lLi/xo/sLxZ/0On/lLi/xrqaKAOW/sLxZ/0On/AJS4v8aP7C8Wf9Dp/wCUuL/GupooA878Q6L4mSfRBL4t80tqSKh/s2NdjbH+brz34962/wCwvFn/AEOn/lLi/wAas+J/+Pjw/wD9hWP/ANFyV0FAHLf2F4s/6HT/AMpcX+NH9heLP+h0/wDKXF/jXU0UAct/YXiz/odP/KXF/jR/YXiz/odP/KXF/jXU0UAct/YXiz/odP8Aylxf40f2F4s/6HT/AMpcX+NdTRQBxmo6H4qXS7sv4x3KIXJX+zIhkbTxnNV/D+ieKH8N6W8Xi/yo2s4iqf2bE20bBgZzziuw1X/kD3v/AF7yf+gmqvhn/kVNH/68YP8A0AUAZf8AYXiz/odP/KXF/jR/YXiz/odP/KXF/jXU0UAct/YXiz/odP8Aylxf40f2F4s/6HT/AMpcX+NdTRQBy39heLP+h0/8pcX+NH9heLP+h0/8pcX+NdTRQBy39heLP+h0/wDKXF/jR/YXiz/odP8Aylxf411NFAHLf2F4s/6HT/ylxf40f2F4s/6HT/ylxf411NFAHLf2F4s/6HT/AMpcX+NYHjfRvE0PgTXpLjxZ9ogTT5zJD/Z0ab12HK5ByM+tekVzfxB/5Jz4k/7Blx/6LNAEX9heLP8AodP/AClxf40f2F4s/wCh0/8AKXF/jXU0UAct/YXiz/odP/KXF/jR/YXiz/odP/KXF/jXU0UAct/YXiz/AKHT/wApcX+NH9heLP8AodP/AClxf411NFAHLf2F4s/6HT/ylxf40f2F4s/6HT/ylxf411NFAHLf2F4s/wCh0/8AKXF/jR/YXiz/AKHT/wApcX+NdTRQBy39heLP+h0/8pcX+NH9heLP+h0/8pcX+NdTRQB5p400bxLFolu1x4r89DqVkoT+zo1wxuYwrZB7HBx3xiui/sLxZ/0On/lLi/xpfH3/ACL1r/2FdP8A/SuKuooA5b+wvFn/AEOn/lLi/wAaP7C8Wf8AQ6f+UuL/ABrqaKAOW/sLxZ/0On/lLi/xo/sLxZ/0On/lLi/xrqaKAOW/sLxZ/wBDp/5S4v8AGj+wvFn/AEOn/lLi/wAa6migDlv7C8Wf9Dp/5S4v8aP7C8Wf9Dp/5S4v8a6migDlv7C8Wf8AQ6f+UuL/ABo/sLxZ/wBDp/5S4v8AGupooA5KbQvFYgkJ8Z5G08f2XF6fWsjwdoviaXwPoElv4t8iF9Nt2ji/s2NvLUxrhck5OBxmvQJ/+PeX/cP8qw/An/JPPDX/AGCrX/0UtAFb+wvFn/Q6f+UuL/Gj+wvFn/Q6f+UuL/GupooA5b+wvFn/AEOn/lLi/wAaP7C8Wf8AQ6f+UuL/ABrqaKAOW/sLxZ/0On/lLi/xrEfRfE3/AAnEMf8Awlv746bIwl/s2PhfMT5cZx1wc+1eiVz8n/JQ4P8AsFSf+jUoArf2F4s/6HT/AMpcX+NH9heLP+h0/wDKXF/jXU0UAct/YXiz/odP/KXF/jR/YXiz/odP/KXF/jXU0UAct/YXiz/odP8Aylxf40f2F4s/6HT/AMpcX+NdTRQBy39heLP+h0/8pcX+NH9heLP+h0/8pcX+NdTRQBy39heLP+h0/wDKXF/jR/YXiz/odP8Aylxf411NFAHLf2F4s/6HT/ylxf40f2F4s/6HT/ylxf411NFAHLf2F4s/6HT/AMpcX+NH9heLP+h0/wDKXF/jXU0UAct/YXiz/odP/KXF/jR/YXiz/odP/KXF/jXU0UAct/YXiz/odP8Aylxf40f2F4s/6HT/AMpcX+NdTRQB5v4S0bxNLpd4YPFnkqNUvlK/2dG2WFzIGbJPcgnHbOK3/wCwvFn/AEOn/lLi/wAal8E/8ge+/wCwxqP/AKVy10lAHLf2F4s/6HT/AMpcX+NH9heLP+h0/wDKXF/jXU0UAct/YXiz/odP/KXF/jR/YXiz/odP/KXF/jXU0UAct/YXiz/odP8Aylxf40f2F4s/6HT/AMpcX+NdTRQBwniDRPFCeG9UeXxf5sa2cpZP7NiXcNhyM54zV6HQvFZgjI8Z4G0cf2XF6fWtjxN/yKmsf9eM/wD6Aa0YP+PeL/cH8qAOa/sLxZ/0On/lLi/xo/sLxZ/0On/lLi/xrqaKAOW/sLxZ/wBDp/5S4v8AGj+wvFn/AEOn/lLi/wAa6migDlv7C8Wf9Dp/5S4v8aP7C8Wf9Dp/5S4v8a6migDlv7C8Wf8AQ6f+UuL/ABrC8TaZrtmmmy6j4i/tCD7XgQ/YkiwfKkwdynPrx716NXKePP8Ajw0z/r+/9oy0AO+HH/IhaZ/21/8ARr11Nct8OP8AkQtM/wC2v/o166mgArn9M/5HXxB/1xtP5SV0Fc/pn/I6+IP+uNp/KSgDoKKKKACiiigDn/A//IlaV/1x/qa6Cuf8D/8AIlaV/wBcf6mugoAKKKKACiiigAooooA5/wAD/wDIlaV/1x/qa6Cuf8D/APIlaV/1x/qa6CgAqOf/AI95f9w/yqSo5/8Aj3l/3D/KgDyD4da/dXmlWvht9Unt53htltZmAAjhW0t5GSMlcNIS7cHOF5PQA+wouyNU3M2BjLHJP1rzrwh4G06++GthFNd3udStLO8Misge2mWCNVeFtmVICKMnPf1r0Czt3tbSOGS6munQYM0wXe/udoA/ICgCeiiigAooooAKKKKACiiigAooooAKKKKACiiigAooooAKKKKACiiigAooooAKKKKAOf8AE/8Ax8eH/wDsKx/+i5K6Cuf8T/8AHx4f/wCwrH/6LkroKACiiigAooooAKKKKAKmq/8AIHvf+veT/wBBNVfDP/IqaP8A9eMH/oAq1qv/ACB73/r3k/8AQTVXwz/yKmj/APXjB/6AKANWiiigAooooAKKKKACiiigAooooAK5v4g/8k58Sf8AYMuP/RZrpK5v4g/8k58Sf9gy4/8ARZoA6SiiigAooooAKKKKACiiigAooooAKKKKAOX8ff8AIvWv/YV0/wD9K4q6iuX8ff8AIvWv/YV0/wD9K4q6igAooooAKKKKACiiigAooooAKKKKAI5/+PeX/cP8qw/An/JPPDX/AGCrX/0Utbk//HvL/uH+VYfgT/knnhr/ALBVr/6KWgDoKKKKACiiigArn5P+Shwf9gqT/wBGpXQVz8n/ACUOD/sFSf8Ao1KAOgooooAKKKKACiiigAooooAKKKKACiiigAooooAKKKKACiiigDm/BP8AyB77/sMaj/6Vy10lc34J/wCQPff9hjUf/SuWukoAKKKKACiiigAooooAyvE3/Iqax/14z/8AoBrRg/494v8AcH8qzvE3/Iqax/14z/8AoBrRg/494v8AcH8qAJKKKKACiiigAooooAK5Tx5/x4aZ/wBf3/tGWurrlPHn/Hhpn/X9/wC0ZaAMHwP4O03UfB9jdzXOrrJKZSwh1W5iQfvGHCq4A/AV0P8AwgOkf8/euf8Ag7u//jlJ8OP+RC0z/tr/AOjXrqaAOX/4QHSP+fvXP/B3d/8AxysTT/BOlyeLdbgN1rOyKK2KkavdBjkPnJ8zJ6cZ6V6HXP6Z/wAjr4g/642n8pKAK/8AwgOkf8/euf8Ag7u//jlH/CA6R/z965/4O7v/AOOV1FFAHL/8IDpH/P3rn/g7u/8A45R/wgOkf8/euf8Ag7u//jldRRQB554Q8E6XdeEtNnkutZDvFkiPV7pF6noBIAPwrb/4QHSP+fvXP/B3d/8AxyrHgf8A5ErSv+uP9TXQUAcv/wAIDpH/AD965/4O7v8A+OUf8IDpH/P3rn/g7u//AI5XUUUAcv8A8IDpH/P3rn/g7u//AI5R/wAIDpH/AD965/4O7v8A+OV1FFAHL/8ACA6R/wA/euf+Du7/APjlH/CA6R/z965/4O7v/wCOV1FFAHnnhDwTpd14S02eS61kO8WSI9XukXqegEgA/Ctv/hAdI/5+9c/8Hd3/APHKseB/+RK0r/rj/U10FAHL/wDCA6R/z965/wCDu7/+OUybwFpAgkIu9c4U9dau/T/rpXV1HP8A8e8v+4f5UAcB4N8E6Xd+B/D9zJdayHl023kYR6vdIoJjUnCiQAD2AwK2/wDhAdI/5+9c/wDB3d//AByrHgT/AJJ54a/7BVr/AOilro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PPPEPgnS4J9ECXWsnzdSSNt+r3TYGxzxmTg8dRzW3/wgOkf8/euf+Du7/wDjlWPE/wDx8eH/APsKx/8AouSugoA5f/hAdI/5+9c/8Hd3/wDHKP8AhAdI/wCfvXP/AAd3f/xyuoooA5f/AIQHSP8An71z/wAHd3/8co/4QHSP+fvXP/B3d/8AxyuoooA5f/hAdI/5+9c/8Hd3/wDHKP8AhAdI/wCfvXP/AAd3f/xyuoooA47UvAmkx6XduLvWyVhcjOs3RH3T2MnNV/D/AIG0qfw1pUz3WtBpLOFiE1i6UZKA8ASYA9hXXar/AMge9/695P8A0E1V8M/8ipo//XjB/wCgCgDM/wCEB0j/AJ+9c/8AB3d//HKP+EB0j/n71z/wd3f/AMcrqKKAOX/4QHSP+fvXP/B3d/8Axyj/AIQHSP8An71z/wAHd3/8crqKKAOX/wCEB0j/AJ+9c/8AB3d//HKP+EB0j/n71z/wd3f/AMcrqKKAOX/4QHSP+fvXP/B3d/8Axyj/AIQHSP8An71z/wAHd3/8crqKKAOX/wCEB0j/AJ+9c/8AB3d//HKP+EB0j/n71z/wd3f/AMcrqKKAOX/4QHSP+fvXP/B3d/8AxysHxv4K0uz8Ca/cx3OsM8Wnzuok1e5dSQhPKtIQR7EYr0aub+IP/JOfEn/YMuP/AEWaAI/+EB0j/n71z/wd3f8A8co/4QHSP+fvXP8Awd3f/wAcrqKKAOX/AOEB0j/n71z/AMHd3/8AHKP+EB0j/n71z/wd3f8A8crqKKAOX/4QHSP+fvXP/B3d/wDxyj/hAdI/5+9c/wDB3d//AByuoooA5f8A4QHSP+fvXP8Awd3f/wAco/4QHSP+fvXP/B3d/wDxyuoooA5f/hAdI/5+9c/8Hd3/APHKP+EB0j/n71z/AMHd3/8AHK6iigDl/wDhAdI/5+9c/wDB3d//AByj/hAdI/5+9c/8Hd3/APHK6iigDzXxp4L0u00S3kjudYZjqVlGRJq1y4w1zGp4aQjODweoPI5FdF/wgOkf8/euf+Du7/8AjlHj7/kXrX/sK6f/AOlcVdRQBy//AAgOkf8AP3rn/g7u/wD45R/wgOkf8/euf+Du7/8AjldRRQBy/wDwgOkf8/euf+Du7/8AjlH/AAgOkf8AP3rn/g7u/wD45XUUUAcv/wAIDpH/AD965/4O7v8A+OUf8IDpH/P3rn/g7u//AI5XUUUAcv8A8IDpH/P3rn/g7u//AI5R/wAIDpH/AD965/4O7v8A+OV1FFAHL/8ACA6R/wA/euf+Du7/APjlH/CA6R/z965/4O7v/wCOV1FFAHKTeAtIEEhF3rnCnrrV36f9dKx/BvgnS7vwP4fuZLrWQ8um28jCPV7pFBMak4USAAewGBXfz/8AHvL/ALh/lWH4E/5J54a/7BVr/wCiloAr/wDCA6R/z965/wCDu7/+OUf8IDpH/P3rn/g7u/8A45XUUUAcv/wgOkf8/euf+Du7/wDjlH/CA6R/z965/wCDu7/+OV1FFAHL/wDCA6R/z965/wCDu7/+OViP4J0seOIbb7VrOw6bJJn+17rdkSIPveZnHPTOK9Drn5P+Shwf9gqT/wBGpQB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OX/4QHSP+fvXP/B3d/8Axyj/AIQHSP8An71z/wAHd3/8crqKKAOX/wCEB0j/AJ+9c/8AB3d//HKP+EB0j/n71z/wd3f/AMcrqKKAPOfCPgrS7rS7x5LnWAV1S/jHl6vcoMLcyKMgSDJwOT1JyTkmt7/hAdI/5+9c/wDB3d//ABypPBP/ACB77/sMaj/6Vy10lAHL/wDCA6R/z965/wCDu7/+OUf8IDpH/P3rn/g7u/8A45XUUUAcv/wgOkf8/euf+Du7/wDjlH/CA6R/z965/wCDu7/+OV1FFAHL/wDCA6R/z965/wCDu7/+OUf8IDpH/P3rn/g7u/8A45XUUUAcN4g8DaVB4a1WZLrWi0dnMwD6xdMMhCeQZMEexq9D4C0gwRk3eucqOmtXfp/10rW8Tf8AIqax/wBeM/8A6Aa0YP8Aj3i/3B/KgDm/+EB0j/n71z/wd3f/AMco/wCEB0j/AJ+9c/8AB3d//HK6iigDl/8AhAdI/wCfvXP/AAd3f/xyj/hAdI/5+9c/8Hd3/wDHK6iigDl/+EB0j/n71z/wd3f/AMco/wCEB0j/AJ+9c/8AB3d//HK6iigDl/8AhAdI/wCfvXP/AAd3f/xysLxP4XsNHj026tp9TeQ3ezFzqU864MUn8LuRnjrivRa5Tx5/x4aZ/wBf3/tGWgB3w4/5ELTP+2v/AKNeuprhfAGvaPaeCdPgudWsIZkMoaOS5RWX96/UE8V0v/CTaB/0HNN/8C4/8aANWuf0z/kdfEH/AFxtP5SVb/4SbQP+g5pv/gXH/jWFpviLRF8Y67I2saeI3htQrG6TDYEmcHPPWgDsqKyv+Em0D/oOab/4Fx/40f8ACTaB/wBBzTf/AALj/wAaANWisr/hJtA/6Dmm/wDgXH/jR/wk2gf9BzTf/AuP/GgCp4H/AORK0r/rj/U10Fcb4M8RaJD4O0uOXWNPjkWHDK10gI5PbNbv/CTaB/0HNN/8C4/8aANWisr/AISbQP8AoOab/wCBcf8AjR/wk2gf9BzTf/AuP/GgDVorK/4SbQP+g5pv/gXH/jR/wk2gf9BzTf8AwLj/AMaANWisr/hJtA/6Dmm/+Bcf+NH/AAk2gf8AQc03/wAC4/8AGgCp4H/5ErSv+uP9TXQVxvgzxFokPg7S45dY0+ORYcMrXSAjk9s1u/8ACTaB/wBBzTf/AALj/wAaANWo5/8Aj3l/3D/Ks7/hJtA/6Dmm/wDgXH/jTJ/E2gG3kA1vTc7T/wAvcfp9aAK/gT/knnhr/sFWv/opa6CuN8E+ItEg8BeHYpdY0+ORNLtldHukBUiJQQRng1u/8JNoH/Qc03/wLj/xoA1aKyv+Em0D/oOab/4Fx/40f8JNoH/Qc03/AMC4/wDGgDVorK/4SbQP+g5pv/gXH/jR/wAJNoH/AEHNN/8AAuP/ABoA1aKyv+Em0D/oOab/AOBcf+NH/CTaB/0HNN/8C4/8aANWisr/AISbQP8AoOab/wCBcf8AjR/wk2gf9BzTf/AuP/GgDVorK/4SbQP+g5pv/gXH/jR/wk2gf9BzTf8AwLj/AMaANWisr/hJtA/6Dmm/+Bcf+NH/AAk2gf8AQc03/wAC4/8AGgDVorK/4SbQP+g5pv8A4Fx/40f8JNoH/Qc03/wLj/xoA1aKyv8AhJtA/wCg5pv/AIFx/wCNH/CTaB/0HNN/8C4/8aANWisr/hJtA/6Dmm/+Bcf+NH/CTaB/0HNN/wDAuP8AxoA1aKyv+Em0D/oOab/4Fx/40f8ACTaB/wBBzTf/AALj/wAaANWisr/hJtA/6Dmm/wDgXH/jR/wk2gf9BzTf/AuP/GgDVorK/wCEm0D/AKDmm/8AgXH/AI0f8JNoH/Qc03/wLj/xoAqeJ/8Aj48P/wDYVj/9FyV0Fcb4k8RaJJcaEY9Y09wmqRs226Q7R5cnJ54HNbv/AAk2gf8AQc03/wAC4/8AGgDVorK/4SbQP+g5pv8A4Fx/40f8JNoH/Qc03/wLj/xoA1aKyv8AhJtA/wCg5pv/AIFx/wCNH/CTaB/0HNN/8C4/8aANWisr/hJtA/6Dmm/+Bcf+NH/CTaB/0HNN/wDAuP8AxoAtar/yB73/AK95P/QTVXwz/wAipo//AF4wf+gCqup+JdBbSbxV1vTSxgcAC6TJ+U+9VvDniPQ4/C+kxya1pyutlCGVrpAQQg4PNAHUUVlf8JNoH/Qc03/wLj/xo/4SbQP+g5pv/gXH/jQBq0Vlf8JNoH/Qc03/AMC4/wDGj/hJtA/6Dmm/+Bcf+NAGrRWV/wAJNoH/AEHNN/8AAuP/ABo/4SbQP+g5pv8A4Fx/40AatFZX/CTaB/0HNN/8C4/8aP8AhJtA/wCg5pv/AIFx/wCNAGrRWV/wk2gf9BzTf/AuP/Gj/hJtA/6Dmm/+Bcf+NAGrXN/EH/knPiT/ALBlx/6LNX/+Em0D/oOab/4Fx/41z3jzxDok/wAP/EMMOsafJK+nTqiJcoWYlDgAA8mgDtqKyv8AhJtA/wCg5pv/AIFx/wCNH/CTaB/0HNN/8C4/8aANWisr/hJtA/6Dmm/+Bcf+NH/CTaB/0HNN/wDAuP8AxoA1aKyv+Em0D/oOab/4Fx/40f8ACTaB/wBBzTf/AALj/wAaANWisr/hJtA/6Dmm/wDgXH/jR/wk2gf9BzTf/AuP/GgDVorK/wCEm0D/AKDmm/8AgXH/AI0f8JNoH/Qc03/wLj/xoA1aKyv+Em0D/oOab/4Fx/40f8JNoH/Qc03/AMC4/wDGgDM8ff8AIvWv/YV0/wD9K4q6iuG8c+INFn0G2SHWNPkYapYMQlyhOBdREng9AATXSf8ACTaB/wBBzTf/AALj/wAaANWisr/hJtA/6Dmm/wDgXH/jR/wk2gf9BzTf/AuP/GgDVorK/wCEm0D/AKDmm/8AgXH/AI0f8JNoH/Qc03/wLj/xoA1aKyv+Em0D/oOab/4Fx/40f8JNoH/Qc03/AMC4/wDGgDVorK/4SbQP+g5pv/gXH/jR/wAJNoH/AEHNN/8AAuP/ABoA1aKyv+Em0D/oOab/AOBcf+NH/CTaB/0HNN/8C4/8aANGf/j3l/3D/KsPwJ/yTzw1/wBgq1/9FLVifxNoBt5ANb03O0/8vcfp9axfBPiLRIPAXh2KXWNPjkTS7ZXR7pAVIiUEEZ4NAHZUVlf8JNoH/Qc03/wLj/xo/wCEm0D/AKDmm/8AgXH/AI0AatFZX/CTaB/0HNN/8C4/8aP+Em0D/oOab/4Fx/40Aatc/J/yUOD/ALBUn/o1Kt/8JNoH/Qc03/wLj/xrCfxFon/CewS/2xp/ljS5FL/akxnzUOM560AdlRWV/wAJNoH/AEHNN/8AAuP/ABo/4SbQP+g5pv8A4Fx/40AatFZX/CTaB/0HNN/8C4/8aP8AhJtA/wCg5pv/AIFx/wCNAGrRWV/wk2gf9BzTf/AuP/Gj/hJtA/6Dmm/+Bcf+NAGrRWV/wk2gf9BzTf8AwLj/AMaP+Em0D/oOab/4Fx/40AatFZX/AAk2gf8AQc03/wAC4/8AGj/hJtA/6Dmm/wDgXH/jQBq0Vlf8JNoH/Qc03/wLj/xo/wCEm0D/AKDmm/8AgXH/AI0AatFZX/CTaB/0HNN/8C4/8aP+Em0D/oOab/4Fx/40AatFZX/CTaB/0HNN/wDAuP8Axo/4SbQP+g5pv/gXH/jQBq0Vlf8ACTaB/wBBzTf/AALj/wAaP+Em0D/oOab/AOBcf+NAFDwT/wAge+/7DGo/+lctdJXE+DfEOiQ6TerLrGnox1bUGAa5QEqbqUg9ehBBH1rof+Em0D/oOab/AOBcf+NAGrRWV/wk2gf9BzTf/AuP/Gj/AISbQP8AoOab/wCBcf8AjQBq0Vlf8JNoH/Qc03/wLj/xo/4SbQP+g5pv/gXH/jQBq0Vlf8JNoH/Qc03/AMC4/wDGj/hJtA/6Dmm/+Bcf+NAB4m/5FTWP+vGf/wBANaMH/HvF/uD+Vc34j8R6HJ4X1aOPWtOZ2spgqrdISSUPA5rQg8TaALeMHW9NztH/AC9x+n1oA2KKyv8AhJtA/wCg5pv/AIFx/wCNH/CTaB/0HNN/8C4/8aANWisr/hJtA/6Dmm/+Bcf+NH/CTaB/0HNN/wDAuP8AxoA1aKyv+Em0D/oOab/4Fx/40f8ACTaB/wBBzTf/AALj/wAaANWuU8ef8eGmf9f3/tGWtb/hJtA/6Dmm/wDgXH/jXN+MdZ0u/ttNhs9Ss7mX7bu2Qzq7Y8mXnANACeANB0e78E6fPc6TYTTOZS0klsjM371+pI5rpf8AhGdA/wCgHpv/AICR/wCFZfw4/wCRC0z/ALa/+jXrqaAMr/hGdA/6Aem/+Akf+FYWm+HdEbxjrsbaPp5jSG1KqbVMLkSZwMcdK7Kuf0z/AJHXxB/1xtP5SUAW/wDhGdA/6Aem/wDgJH/hR/wjOgf9APTf/ASP/CtWigDK/wCEZ0D/AKAem/8AgJH/AIUf8IzoH/QD03/wEj/wrVooA43wZ4d0Sbwdpckuj6fJI0OWZrVCTye+K3f+EZ0D/oB6b/4CR/4VU8D/APIlaV/1x/qa6CgDK/4RnQP+gHpv/gJH/hR/wjOgf9APTf8AwEj/AMK1aKAMr/hGdA/6Aem/+Akf+FH/AAjOgf8AQD03/wABI/8ACtWigDK/4RnQP+gHpv8A4CR/4Uf8IzoH/QD03/wEj/wrVooA43wZ4d0Sbwdpckuj6fJI0OWZrVCTye+K3f8AhGdA/wCgHpv/AICR/wCFVPA//IlaV/1x/qa6CgDK/wCEZ0D/AKAem/8AgJH/AIUyfwzoAt5CNE03O0/8ukfp9K2Kjn/495f9w/yoA5HwT4d0SfwF4dll0fT5JH0u2Z3e1QliYlJJOOTW7/wjOgf9APTf/ASP/CqngT/knnhr/sFWv/opa6CgDK/4RnQP+gHpv/gJH/hR/wAIzoH/AEA9N/8AASP/AArVooAyv+EZ0D/oB6b/AOAkf+FH/CM6B/0A9N/8BI/8K1aKAMr/AIRnQP8AoB6b/wCAkf8AhR/wjOgf9APTf/ASP/CtWigDK/4RnQP+gHpv/gJH/hR/wjOgf9APTf8AwEj/AMK1aKAMr/hGdA/6Aem/+Akf+FH/AAjOgf8AQD03/wABI/8ACtWigDK/4RnQP+gHpv8A4CR/4Uf8IzoH/QD03/wEj/wrVooAyv8AhGdA/wCgHpv/AICR/wCFH/CM6B/0A9N/8BI/8K1aKAMr/hGdA/6Aem/+Akf+FH/CM6B/0A9N/wDASP8AwrVooAyv+EZ0D/oB6b/4CR/4Uf8ACM6B/wBAPTf/AAEj/wAK1aKAMr/hGdA/6Aem/wDgJH/hR/wjOgf9APTf/ASP/CtWigDK/wCEZ0D/AKAem/8AgJH/AIUf8IzoH/QD03/wEj/wrVooAyv+EZ0D/oB6b/4CR/4Uf8IzoH/QD03/AMBI/wDCtWigDjfEnh3RI7jQhHo+noH1SNW22qDcPLk4PHI4rd/4RnQP+gHpv/gJH/hVTxP/AMfHh/8A7Csf/ouSugoAyv8AhGdA/wCgHpv/AICR/wCFH/CM6B/0A9N/8BI/8K1aKAMr/hGdA/6Aem/+Akf+FH/CM6B/0A9N/wDASP8AwrVooAyv+EZ0D/oB6b/4CR/4Uf8ACM6B/wBAPTf/AAEj/wAK1aKAMDU/DWgrpN4y6JpoYQOQRapkfKfaq3hzw5ocnhfSZJNF05nayhLM1qhJJQcnit3Vf+QPe/8AXvJ/6Caq+Gf+RU0f/rxg/wDQBQAf8IzoH/QD03/wEj/wo/4RnQP+gHpv/gJH/hWrRQBlf8IzoH/QD03/AMBI/wDCj/hGdA/6Aem/+Akf+FatFAGV/wAIzoH/AEA9N/8AASP/AAo/4RnQP+gHpv8A4CR/4Vq0UAZX/CM6B/0A9N/8BI/8KP8AhGdA/wCgHpv/AICR/wCFatFAGV/wjOgf9APTf/ASP/Cj/hGdA/6Aem/+Akf+FatFAGV/wjOgf9APTf8AwEj/AMK57x54e0SD4f8AiGaHR9PjlTTp2R0tkDKQhwQQODXbVzfxB/5Jz4k/7Blx/wCizQBf/wCEZ0D/AKAem/8AgJH/AIUf8IzoH/QD03/wEj/wrVooAyv+EZ0D/oB6b/4CR/4Uf8IzoH/QD03/AMBI/wDCtWigDK/4RnQP+gHpv/gJH/hR/wAIzoH/AEA9N/8AASP/AArVooAyv+EZ0D/oB6b/AOAkf+FH/CM6B/0A9N/8BI/8K1aKAMr/AIRnQP8AoB6b/wCAkf8AhR/wjOgf9APTf/ASP/CtWigDK/4RnQP+gHpv/gJH/hR/wjOgf9APTf8AwEj/AMK1aKAOG8c+H9Fg0G2eHR9PjY6pYKSlsgODdRAjgdCCRXSf8IzoH/QD03/wEj/wrM8ff8i9a/8AYV0//wBK4q6igDK/4RnQP+gHpv8A4CR/4Uf8IzoH/QD03/wEj/wrVooAyv8AhGdA/wCgHpv/AICR/wCFH/CM6B/0A9N/8BI/8K1aKAMr/hGdA/6Aem/+Akf+FH/CM6B/0A9N/wDASP8AwrVooAyv+EZ0D/oB6b/4CR/4Uf8ACM6B/wBAPTf/AAEj/wAK1aKAMr/hGdA/6Aem/wDgJH/hR/wjOgf9APTf/ASP/CtWigDHn8M6ALeQjRNNztP/AC6R+n0rF8E+HdEn8BeHZZdH0+SR9Ltmd3tUJYmJSSTjk110/wDx7y/7h/lWH4E/5J54a/7BVr/6KWgC3/wjOgf9APTf/ASP/Cj/AIRnQP8AoB6b/wCAkf8AhWrRQBlf8IzoH/QD03/wEj/wo/4RnQP+gHpv/gJH/hWrRQBlf8IzoH/QD03/AMBI/wDCsJ/Duif8J7BF/Y+n+WdLkYp9lTGfNQZxjrXZVz8n/JQ4P+wVJ/6NSgC3/wAIzoH/AEA9N/8AASP/AAo/4RnQP+gHpv8A4CR/4Vq0UAZX/CM6B/0A9N/8BI/8KP8AhGdA/wCgHpv/AICR/wCFatFAGV/wjOgf9APTf/ASP/Cj/hGdA/6Aem/+Akf+FatFAGV/wjOgf9APTf8AwEj/AMKP+EZ0D/oB6b/4CR/4Vq0UAZX/AAjOgf8AQD03/wABI/8ACj/hGdA/6Aem/wDgJH/hWrRQBlf8IzoH/QD03/wEj/wo/wCEZ0D/AKAem/8AgJH/AIVq0UAZX/CM6B/0A9N/8BI/8KP+EZ0D/oB6b/4CR/4Vq0UAZX/CM6B/0A9N/wDASP8Awo/4RnQP+gHpv/gJH/hWrRQBlf8ACM6B/wBAPTf/AAEj/wAKP+EZ0D/oB6b/AOAkf+FatFAHE+DfD2iTaTetLo+nuw1bUFBa2QkKLqUAdOgAAH0rof8AhGdA/wCgHpv/AICR/wCFUPBP/IHvv+wxqP8A6Vy10lAGV/wjOgf9APTf/ASP/Cj/AIRnQP8AoB6b/wCAkf8AhWrRQBlf8IzoH/QD03/wEj/wo/4RnQP+gHpv/gJH/hWrRQBlf8IzoH/QD03/AMBI/wDCj/hGdA/6Aem/+Akf+FatFAHL+I/Dmhx+F9Wkj0XTldbKYqy2qAghDyOK0IPDOgG3jJ0TTc7R/wAukfp9Kf4m/wCRU1j/AK8Z/wD0A1owf8e8X+4P5UAZ3/CM6B/0A9N/8BI/8KP+EZ0D/oB6b/4CR/4Vq0UAZX/CM6B/0A9N/wDASP8Awo/4RnQP+gHpv/gJH/hWrRQBlf8ACM6B/wBAPTf/AAEj/wAKP+EZ0D/oB6b/AOAkf+FatFAGV/wjOgf9APTf/ASP/Cub8Y6NpdhbabNZ6bZ20v23bvhgVGx5MvGQK7muU8ef8eGmf9f3/tGWgB3w4/5ELTP+2v8A6NeuprznwL4rsbDwdY2stlrMjxmUFoNIuZUP7xujrGVP4Gui/wCE207/AKB/iD/wRXn/AMaoA6Suf0z/AJHXxB/1xtP5SVH/AMJtp3/QP8Qf+CK8/wDjVYmneL7BPF2tzGx1wrJFbAAaNdFhgP1UR5HXjPXtQB39Fc3/AMJtp3/QP8Qf+CK8/wDjVH/Cbad/0D/EH/givP8A41QB0lFc3/wm2nf9A/xB/wCCK8/+NUf8Jtp3/QP8Qf8AgivP/jVAEngf/kStK/64/wBTXQVwHg/xfYW3hHTYXsdcZkiwTHo106nk9GWMg/hW3/wm2nf9A/xB/wCCK8/+NUAdJRXN/wDCbad/0D/EH/givP8A41R/wm2nf9A/xB/4Irz/AONUAdJRXN/8Jtp3/QP8Qf8AgivP/jVH/Cbad/0D/EH/AIIrz/41QB0lFc3/AMJtp3/QP8Qf+CK8/wDjVH/Cbad/0D/EH/givP8A41QBJ4H/AORK0r/rj/U10FcB4P8AF9hbeEdNhex1xmSLBMejXTqeT0ZYyD+Fbf8Awm2nf9A/xB/4Irz/AONUAdJUc/8Ax7y/7h/lXP8A/Cbad/0D/EH/AIIrz/41TJvGunGCQf2fr/Knrod36f8AXOgCfwJ/yTzw1/2CrX/0UtdBXAeDPF9hbeBvD9u9jrjNFptshaLRrp1JESjKssZDD0IODW3/AMJtp3/QP8Qf+CK8/wDjVAHSUVzf/Cbad/0D/EH/AIIrz/41R/wm2nf9A/xB/wCCK8/+NUAdJRXN/wDCbad/0D/EH/givP8A41R/wm2nf9A/xB/4Irz/AONUAdJRXN/8Jtp3/QP8Qf8AgivP/jVH/Cbad/0D/EH/AIIrz/41QB0lFc3/AMJtp3/QP8Qf+CK8/wDjVH/Cbad/0D/EH/givP8A41QB0lFc3/wm2nf9A/xB/wCCK8/+NUf8Jtp3/QP8Qf8AgivP/jVAHSUVzf8Awm2nf9A/xB/4Irz/AONUf8Jtp3/QP8Qf+CK8/wDjVAHSUVzf/Cbad/0D/EH/AIIrz/41R/wm2nf9A/xB/wCCK8/+NUAdJRXN/wDCbad/0D/EH/givP8A41R/wm2nf9A/xB/4Irz/AONUAdJRXN/8Jtp3/QP8Qf8AgivP/jVH/Cbad/0D/EH/AIIrz/41QB0lFc3/AMJtp3/QP8Qf+CK8/wDjVH/Cbad/0D/EH/givP8A41QB0lFc3/wm2nf9A/xB/wCCK8/+NUf8Jtp3/QP8Qf8AgivP/jVAHSUVzf8Awm2nf9A/xB/4Irz/AONUf8Jtp3/QP8Qf+CK8/wDjVAEnif8A4+PD/wD2FY//AEXJXQVwHiLxfYTT6IVsdcHl6kjnfo10uRscYGY+Tz0HNbf/AAm2nf8AQP8AEH/givP/AI1QB0lFc3/wm2nf9A/xB/4Irz/41R/wm2nf9A/xB/4Irz/41QB0lFc3/wAJtp3/AED/ABB/4Irz/wCNUf8ACbad/wBA/wAQf+CK8/8AjVAHSUVzf/Cbad/0D/EH/givP/jVH/Cbad/0D/EH/givP/jVAGzqv/IHvf8Ar3k/9BNVfDP/ACKmj/8AXjB/6AKxtS8aae+l3aDT9eBaFwC2iXYH3T1Jj4qv4e8ZafD4a0qJrDXSyWcKkpot2ynCDoRHgj3FAHbUVzf/AAm2nf8AQP8AEH/givP/AI1R/wAJtp3/AED/ABB/4Irz/wCNUAdJRXN/8Jtp3/QP8Qf+CK8/+NUf8Jtp3/QP8Qf+CK8/+NUAdJRXN/8ACbad/wBA/wAQf+CK8/8AjVH/AAm2nf8AQP8AEH/givP/AI1QB0lFc3/wm2nf9A/xB/4Irz/41R/wm2nf9A/xB/4Irz/41QB0lFc3/wAJtp3/AED/ABB/4Irz/wCNUf8ACbad/wBA/wAQf+CK8/8AjVAHSVzfxB/5Jz4k/wCwZcf+izR/wm2nf9A/xB/4Irz/AONVgeOPF9hdeA9ft0sdbV5dPnQNLo11GgJQjlmjAUe5OBQB6HRXN/8ACbad/wBA/wAQf+CK8/8AjVH/AAm2nf8AQP8AEH/givP/AI1QB0lFc3/wm2nf9A/xB/4Irz/41R/wm2nf9A/xB/4Irz/41QB0lFc3/wAJtp3/AED/ABB/4Irz/wCNUf8ACbad/wBA/wAQf+CK8/8AjVAHSUVzf/Cbad/0D/EH/givP/jVH/Cbad/0D/EH/givP/jVAHSUVzf/AAm2nf8AQP8AEH/givP/AI1R/wAJtp3/AED/ABB/4Irz/wCNUAdJRXN/8Jtp3/QP8Qf+CK8/+NUf8Jtp3/QP8Qf+CK8/+NUAR+Pv+Retf+wrp/8A6VxV1Fec+NfF1hdaHbxpY62pGpWL5l0e6QYW5jJGWjAzxwOpOAMk10X/AAm2nf8AQP8AEH/givP/AI1QB0lFc3/wm2nf9A/xB/4Irz/41R/wm2nf9A/xB/4Irz/41QB0lFc3/wAJtp3/AED/ABB/4Irz/wCNUf8ACbad/wBA/wAQf+CK8/8AjVAHSUVzf/Cbad/0D/EH/givP/jVH/Cbad/0D/EH/givP/jVAHSUVzf/AAm2nf8AQP8AEH/givP/AI1R/wAJtp3/AED/ABB/4Irz/wCNUAdJRXN/8Jtp3/QP8Qf+CK8/+NUf8Jtp3/QP8Qf+CK8/+NUAdBP/AMe8v+4f5Vh+BP8Aknnhr/sFWv8A6KWoJvGunGCQf2fr/Knrod36f9c6x/Bni+wtvA3h+3ex1xmi022QtFo106kiJRlWWMhh6EHBoA7+iub/AOE207/oH+IP/BFef/GqP+E207/oH+IP/BFef/GqAOkorm/+E207/oH+IP8AwRXn/wAao/4TbTv+gf4g/wDBFef/ABqgDpK5+T/kocH/AGCpP/RqVH/wm2nf9A/xB/4Irz/41WI/i+wPjqG4+w65tGmyJt/sa63Z81Dnb5eccdcYoA7+iub/AOE207/oH+IP/BFef/GqP+E207/oH+IP/BFef/GqAOkorm/+E207/oH+IP8AwRXn/wAao/4TbTv+gf4g/wDBFef/ABqgDpKK5v8A4TbTv+gf4g/8EV5/8ao/4TbTv+gf4g/8EV5/8aoA6Siub/4TbTv+gf4g/wDBFef/ABqj/hNtO/6B/iD/AMEV5/8AGqAOkorm/wDhNtO/6B/iD/wRXn/xqj/hNtO/6B/iD/wRXn/xqgDpKK5v/hNtO/6B/iD/AMEV5/8AGqP+E207/oH+IP8AwRXn/wAaoA6Siub/AOE207/oH+IP/BFef/GqP+E207/oH+IP/BFef/GqAOkorm/+E207/oH+IP8AwRXn/wAao/4TbTv+gf4g/wDBFef/ABqgDpKK5v8A4TbTv+gf4g/8EV5/8ao/4TbTv+gf4g/8EV5/8aoAPBP/ACB77/sMaj/6Vy10leeeEPF9hbaVeI9jrbFtVv5AY9GunGGupWAJEZweeR1ByDgit/8A4TbTv+gf4g/8EV5/8aoA6Siub/4TbTv+gf4g/wDBFef/ABqj/hNtO/6B/iD/AMEV5/8AGqAOkorm/wDhNtO/6B/iD/wRXn/xqj/hNtO/6B/iD/wRXn/xqgDpKK5v/hNtO/6B/iD/AMEV5/8AGqP+E207/oH+IP8AwRXn/wAaoAv+Jv8AkVNY/wCvGf8A9ANaMH/HvF/uD+Vcb4h8ZafN4a1WJbDXQz2cygvot2qjKHqTHgD3NX4fGunCCMf2fr/Cjpod36f9c6AOnorm/wDhNtO/6B/iD/wRXn/xqj/hNtO/6B/iD/wRXn/xqgDpKK5v/hNtO/6B/iD/AMEV5/8AGqP+E207/oH+IP8AwRXn/wAaoA6Siub/AOE207/oH+IP/BFef/GqP+E207/oH+IP/BFef/GqAOkrlPHn/Hhpn/X9/wC0Zan/AOE207/oH+IP/BFef/GqwPFPiO01aLTbeC01WJxd7t11plxbpgRSfxSIBnnpnNAG18OP+RC0z/tr/wCjXrqa5b4cf8iFpn/bX/0a9dTQAVz+mf8AI6+IP+uNp/KSugrn9M/5HXxB/wBcbT+UlAHQUUUUAFFFFAHP+B/+RK0r/rj/AFNdBXP+B/8AkStK/wCuP9TXQUAFFFFABRRRQAUUUUAc/wCB/wDkStK/64/1NdBXP+B/+RK0r/rj/U10FABUc/8Ax7y/7h/lUlRz/wDHvL/uH+VAGH4E/wCSeeGv+wVa/wDopa6Cuf8AAn/JPPDX/YKtf/RS10FABRRRQAUUUUAFFFFABRRRQAUUUUAFFFFABRRRQAUUUUAFFFFABRRRQAUUUUAFFFFAHP8Aif8A4+PD/wD2FY//AEXJXQVz/if/AI+PD/8A2FY//RcldBQAUUUUAFFFFABRRRQBU1X/AJA97/17yf8AoJqr4Z/5FTR/+vGD/wBAFWtV/wCQPe/9e8n/AKCaq+Gf+RU0f/rxg/8AQBQBq0UUUAFFFFABRRRQAUUUUAFFFFABXN/EH/knPiT/ALBlx/6LNdJXN/EH/knPiT/sGXH/AKLNAHSUUUUAFFFFABRRRQAUUUUAFFFFABRRRQBy/j7/AJF61/7Cun/+lcVdRXL+Pv8AkXrX/sK6f/6VxV1FABRRRQAUUUUAFFFFABRRRQAUUUUARz/8e8v+4f5Vh+BP+SeeGv8AsFWv/opa3J/+PeX/AHD/ACrD8Cf8k88Nf9gq1/8ARS0AdBRRRQAUUUUAFc/J/wAlDg/7BUn/AKNSugrn5P8AkocH/YKk/wDRqUAdBRRRQAUUUUAFFFFABRRRQAUUUUAFFFFABRRRQAUUUUAFFFFAHN+Cf+QPff8AYY1H/wBK5a6Sub8E/wDIHvv+wxqP/pXLXSUAFFFFABRRRQAUUUUAZXib/kVNY/68Z/8A0A1owf8AHvF/uD+VZ3ib/kVNY/68Z/8A0A1owf8AHvF/uD+VAElFFFABRRRQAUUUUAFcp48/48NM/wCv7/2jLXV1ynjz/jw0z/r+/wDaMtADvhx/yIWmf9tf/Rr11NeeeBL/AF6LwZYJa6FBcQAy7JWvghb9438Ow4/Ouj/tPxN/0Ldv/wCDIf8AxFAHQVz+mf8AI6+IP+uNp/KSj+0/E3/Qt2//AIMh/wDEVh6dqPiEeLtcZfD8DSGG13p/aAAXiTHOznPP5UAd5RXP/wBp+Jv+hbt//BkP/iKP7T8Tf9C3b/8AgyH/AMRQB0FFc/8A2n4m/wChbt//AAZD/wCIo/tPxN/0Ldv/AODIf/EUAHgf/kStK/64/wBTXQVwfg7UfEKeEdMWHw/BLGIflc6gFJ5PbZxW5/afib/oW7f/AMGQ/wDiKAOgorn/AO0/E3/Qt2//AIMh/wDEUf2n4m/6Fu3/APBkP/iKAOgorn/7T8Tf9C3b/wDgyH/xFH9p+Jv+hbt//BkP/iKAOgorn/7T8Tf9C3b/APgyH/xFH9p+Jv8AoW7f/wAGQ/8AiKADwP8A8iVpX/XH+proK4PwdqPiFPCOmLD4fgljEPyudQCk8nts4rc/tPxN/wBC3b/+DIf/ABFAHQVHP/x7y/7h/lWH/afib/oW7f8A8GQ/+Ipk+p+JfIkz4btwNp/5iQ9P9ygB/gT/AJJ54a/7BVr/AOilroK4PwXqPiFPAvh5IPD8EsS6ZbBJDqAUuvlLg42cZHatz+0/E3/Qt2//AIMh/wDEUAdBRXP/ANp+Jv8AoW7f/wAGQ/8AiKP7T8Tf9C3b/wDgyH/xFAHQUVz/APafib/oW7f/AMGQ/wDiKP7T8Tf9C3b/APgyH/xFAHQUVz/9p+Jv+hbt/wDwZD/4ij+0/E3/AELdv/4Mh/8AEUAdBRXP/wBp+Jv+hbt//BkP/iKP7T8Tf9C3b/8AgyH/AMRQB0FFc/8A2n4m/wChbt//AAZD/wCIo/tPxN/0Ldv/AODIf/EUAdBRXP8A9p+Jv+hbt/8AwZD/AOIo/tPxN/0Ldv8A+DIf/EUAdBRXP/2n4m/6Fu3/APBkP/iKP7T8Tf8AQt2//gyH/wARQB0FFc//AGn4m/6Fu3/8GQ/+Io/tPxN/0Ldv/wCDIf8AxFAHQUVz/wDafib/AKFu3/8ABkP/AIij+0/E3/Qt2/8A4Mh/8RQB0FFc/wD2n4m/6Fu3/wDBkP8A4ij+0/E3/Qt2/wD4Mh/8RQB0FFc//afib/oW7f8A8GQ/+Io/tPxN/wBC3b/+DIf/ABFAHQUVz/8Aafib/oW7f/wZD/4ij+0/E3/Qt2//AIMh/wDEUAHif/j48P8A/YVj/wDRcldBXB+ItR8QtPofmeH4EI1NCmNQB3Nsk4+5x359q3P7T8Tf9C3b/wDgyH/xFAHQUVz/APafib/oW7f/AMGQ/wDiKP7T8Tf9C3b/APgyH/xFAHQUVz/9p+Jv+hbt/wDwZD/4ij+0/E3/AELdv/4Mh/8AEUAdBRXP/wBp+Jv+hbt//BkP/iKP7T8Tf9C3b/8AgyH/AMRQBq6r/wAge9/695P/AEE1V8M/8ipo/wD14wf+gCsrUtT8SHSrwN4ct1UwPk/2kDgbT/sVX8O6l4jXwzpSx+Hrd4xZwhWOogbhsGDjZxQB2VFc/wD2n4m/6Fu3/wDBkP8A4ij+0/E3/Qt2/wD4Mh/8RQB0FFc//afib/oW7f8A8GQ/+Io/tPxN/wBC3b/+DIf/ABFAHQUVz/8Aafib/oW7f/wZD/4ij+0/E3/Qt2//AIMh/wDEUAdBRXP/ANp+Jv8AoW7f/wAGQ/8AiKP7T8Tf9C3b/wDgyH/xFAHQUVz/APafib/oW7f/AMGQ/wDiKP7T8Tf9C3b/APgyH/xFAHQVzfxB/wCSc+JP+wZcf+izUn9p+Jv+hbt//BkP/iKwPHOo+IZPAXiBJ9AgihbT5w8g1AMVGw5ONgz9KAO/orn/AO0/E3/Qt2//AIMh/wDEUf2n4m/6Fu3/APBkP/iKAOgorn/7T8Tf9C3b/wDgyH/xFH9p+Jv+hbt//BkP/iKAOgorn/7T8Tf9C3b/APgyH/xFH9p+Jv8AoW7f/wAGQ/8AiKAOgorn/wC0/E3/AELdv/4Mh/8AEUf2n4m/6Fu3/wDBkP8A4igDoKK5/wDtPxN/0Ldv/wCDIf8AxFH9p+Jv+hbt/wDwZD/4igDoKK5/+0/E3/Qt2/8A4Mh/8RR/afib/oW7f/wZD/4igCv4+/5F61/7Cun/APpXFXUV55421DxBJoduJ9AgiT+07EhhfhssLmMgY2dzgZ7ZzXR/2n4m/wChbt//AAZD/wCIoA6Ciuf/ALT8Tf8AQt2//gyH/wARR/afib/oW7f/AMGQ/wDiKAOgorn/AO0/E3/Qt2//AIMh/wDEUf2n4m/6Fu3/APBkP/iKAOgorn/7T8Tf9C3b/wDgyH/xFH9p+Jv+hbt//BkP/iKAOgorn/7T8Tf9C3b/APgyH/xFH9p+Jv8AoW7f/wAGQ/8AiKAOgorn/wC0/E3/AELdv/4Mh/8AEUf2n4m/6Fu3/wDBkP8A4igDcn/495f9w/yrD8Cf8k88Nf8AYKtf/RS0yfU/EvkSZ8N24G0/8xIen+5WN4L1HxCngXw8kHh+CWJdMtgkh1AKXXylwcbOMjtQB3lFc/8A2n4m/wChbt//AAZD/wCIo/tPxN/0Ldv/AODIf/EUAdBRXP8A9p+Jv+hbt/8AwZD/AOIo/tPxN/0Ldv8A+DIf/EUAdBXPyf8AJQ4P+wVJ/wCjUo/tPxN/0Ldv/wCDIf8AxFYb6j4h/wCE6gf/AIR+Dzf7MkAj/tAYK+anOdnr2oA7yiuf/tPxN/0Ldv8A+DIf/EUf2n4m/wChbt//AAZD/wCIoA6Ciuf/ALT8Tf8AQt2//gyH/wARR/afib/oW7f/AMGQ/wDiKAOgorn/AO0/E3/Qt2//AIMh/wDEUf2n4m/6Fu3/APBkP/iKAOgorn/7T8Tf9C3b/wDgyH/xFH9p+Jv+hbt//BkP/iKAOgorn/7T8Tf9C3b/APgyH/xFH9p+Jv8AoW7f/wAGQ/8AiKAOgorn/wC0/E3/AELdv/4Mh/8AEUf2n4m/6Fu3/wDBkP8A4igDoKK5/wDtPxN/0Ldv/wCDIf8AxFH9p+Jv+hbt/wDwZD/4igDoKK5/+0/E3/Qt2/8A4Mh/8RR/afib/oW7f/wZD/4igDoKK5/+0/E3/Qt2/wD4Mh/8RR/afib/AKFu3/8ABkP/AIigCPwT/wAge+/7DGo/+lctdJXAeENR8QppV6IdAglU6rfkk6gFwxupSw+52ORnvjNb/wDafib/AKFu3/8ABkP/AIigDoKK5/8AtPxN/wBC3b/+DIf/ABFH9p+Jv+hbt/8AwZD/AOIoA6Ciuf8A7T8Tf9C3b/8AgyH/AMRR/afib/oW7f8A8GQ/+IoA6Ciuf/tPxN/0Ldv/AODIf/EUf2n4m/6Fu3/8GQ/+IoAt+Jv+RU1j/rxn/wDQDWjB/wAe8X+4P5VyPiLUvEbeGdVWTw9bpGbOYMw1EHaNhycbOavw6n4l8iPHhu3I2j/mJD0/3KAOjorn/wC0/E3/AELdv/4Mh/8AEUf2n4m/6Fu3/wDBkP8A4igDoKK5/wDtPxN/0Ldv/wCDIf8AxFH9p+Jv+hbt/wDwZD/4igDoKK5/+0/E3/Qt2/8A4Mh/8RR/afib/oW7f/wZD/4igDoK5Tx5/wAeGmf9f3/tGWrf9p+Jv+hbt/8AwZD/AOIrn/Fd7rNxDpqX+jw2kP2zPmJeCU58qTjG0fnQBr/Dj/kQtM/7a/8Ao166muW+HH/IhaZ/21/9GvXU0AFc/pn/ACOviD/rjafykroK5/TP+R18Qf8AXG0/lJQB0FFFFABRRRQBz/gf/kStK/64/wBTXQVz/gf/AJErSv8Arj/U10FABRRRQAUUUUAFFFFAHP8Agf8A5ErSv+uP9TXQVz/gf/kStK/64/1NdBQAVHP/AMe8v+4f5VJUc/8Ax7y/7h/lQBh+BP8Aknnhr/sFWv8A6KWugrn/AAJ/yTzw1/2CrX/0UtdBQAUUUUAFFFFABRRRQAUUUUAFFFFABRRRQAUUUUAFFFFABRRRQAUUUUAFFFFABRRRQBz/AIn/AOPjw/8A9hWP/wBFyV0Fc/4n/wCPjw//ANhWP/0XJXQUAFFFFABRRRQAUUUUAVNV/wCQPe/9e8n/AKCaq+Gf+RU0f/rxg/8AQBVrVf8AkD3v/XvJ/wCgmqvhn/kVNH/68YP/AEAUAatFFFABRRRQAUUUUAFFFFABRRRQAVzfxB/5Jz4k/wCwZcf+izXSVzfxB/5Jz4k/7Blx/wCizQB0lFFFABRRRQAUUUUAFFFFABRRRQAUUUUAcv4+/wCRetf+wrp//pXFXUVy/j7/AJF61/7Cun/+lcVdRQAUUUUAFFFFABRRRQAUUUUAFFFFAEc//HvL/uH+VYfgT/knnhr/ALBVr/6KWtyf/j3l/wBw/wAqw/An/JPPDX/YKtf/AEUtAHQUUUUAFFFFABXPyf8AJQ4P+wVJ/wCjUroK5+T/AJKHB/2CpP8A0alAHQUUUUAFFFFABRRRQAUUUUAFFFFABRRRQAUUUUAFFFFABRRRQBzfgn/kD33/AGGNR/8ASuWukrm/BP8AyB77/sMaj/6Vy10lABRRRQAUUUUAFFFFAGV4m/5FTWP+vGf/ANANaMH/AB7xf7g/lWd4m/5FTWP+vGf/ANANaMH/AB7xf7g/lQBJRRRQAUUUUAFFFFABXKePP+PDTP8Ar+/9oy11dcp48/48NM/6/v8A2jLQA74cf8iFpn/bX/0a9dTXnPgWy8USeDrF7HXNLt7YmXy4pdLeVlHmN1YTqD+Qrov7P8Zf9DHo3/glk/8AkmgDpK5/TP8AkdfEH/XG0/lJUf8AZ/jL/oY9G/8ABLJ/8k1iadY+LD4u1tU1/SVmEVt5jnSHKsMPjA+0cY57nPtQB39Fc3/Z/jL/AKGPRv8AwSyf/JNH9n+Mv+hj0b/wSyf/ACTQB0lFc3/Z/jL/AKGPRv8AwSyf/JNH9n+Mv+hj0b/wSyf/ACTQBJ4H/wCRK0r/AK4/1NdBXAeD7HxY/hHTWt9f0mOExfKj6Q7sBk9T9oGfyFbf9n+Mv+hj0b/wSyf/ACTQB0lFc3/Z/jL/AKGPRv8AwSyf/JNH9n+Mv+hj0b/wSyf/ACTQB0lFc3/Z/jL/AKGPRv8AwSyf/JNH9n+Mv+hj0b/wSyf/ACTQB0lFc3/Z/jL/AKGPRv8AwSyf/JNH9n+Mv+hj0b/wSyf/ACTQBJ4H/wCRK0r/AK4/1NdBXAeD7HxY/hHTWt9f0mOExfKj6Q7sBk9T9oGfyFbf9n+Mv+hj0b/wSyf/ACTQB0lRz/8AHvL/ALh/lXP/ANn+Mv8AoY9G/wDBLJ/8k0ybT/GPkSZ8RaORtOf+JNJ6f9fNAE/gT/knnhr/ALBVr/6KWugrgPBlj4sfwN4fa21/SYoDptsY45NId2VfKXALC4GSB3wM+grb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Okorm/7P8Zf9DHo3/glk/8Akmj+z/GX/Qx6N/4JZP8A5JoA6Siub/s/xl/0Mejf+CWT/wCSaP7P8Zf9DHo3/glk/wDkmgDpKK5v+z/GX/Qx6N/4JZP/AJJo/s/xl/0Mejf+CWT/AOSaAJPE/wDx8eH/APsKx/8AouSugrgPEVj4sWfRPO1/SXJ1JBHt0h12tsfk/wCkHI68cfWtv+z/ABl/0Mejf+CWT/5JoA6Siub/ALP8Zf8AQx6N/wCCWT/5Jo/s/wAZf9DHo3/glk/+SaAOkorm/wCz/GX/AEMejf8Aglk/+SaP7P8AGX/Qx6N/4JZP/kmgDpKK5v8As/xl/wBDHo3/AIJZP/kmj+z/ABl/0Mejf+CWT/5JoA2dV/5A97/17yf+gmqvhn/kVNH/AOvGD/0AVjalYeMBpd2X8Q6OyeS+4DRpASNp7/aOKr+HrDxc3hrSjD4g0hIjZwlFbR5GKjYMAn7QMn3wKAO2orm/7P8AGX/Qx6N/4JZP/kmj+z/GX/Qx6N/4JZP/AJJoA6Siub/s/wAZf9DHo3/glk/+SaP7P8Zf9DHo3/glk/8AkmgDpKK5v+z/ABl/0Mejf+CWT/5Jo/s/xl/0Mejf+CWT/wCSaAOkorm/7P8AGX/Qx6N/4JZP/kmj+z/GX/Qx6N/4JZP/AJJoA6Siub/s/wAZf9DHo3/glk/+SaP7P8Zf9DHo3/glk/8AkmgDpK5v4g/8k58Sf9gy4/8ARZo/s/xl/wBDHo3/AIJZP/kmsDxxY+K08B6+11r2lS240+cyRx6S6My7DkBjcHB98H6UAeh0Vzf9n+Mv+hj0b/wSyf8AyTR/Z/jL/oY9G/8ABLJ/8k0AdJRXN/2f4y/6GPRv/BLJ/wDJNH9n+Mv+hj0b/wAEsn/yTQB0lFc3/Z/jL/oY9G/8Esn/AMk0f2f4y/6GPRv/AASyf/JNAHSUVzf9n+Mv+hj0b/wSyf8AyTR/Z/jL/oY9G/8ABLJ/8k0AdJRXN/2f4y/6GPRv/BLJ/wDJNH9n+Mv+hj0b/wAEsn/yTQB0lFc3/Z/jL/oY9G/8Esn/AMk0f2f4y/6GPRv/AASyf/JNAEfj7/kXrX/sK6f/AOlcVdRXnPjWy8VJodubnXtKlT+0rEBY9JdCGNzHtOTOeAcEjHIGMjOa6L+z/GX/AEMejf8Aglk/+SaAOkorm/7P8Zf9DHo3/glk/wDkmj+z/GX/AEMejf8Aglk/+SaAOkorm/7P8Zf9DHo3/glk/wDkmj+z/GX/AEMejf8Aglk/+SaAOkorm/7P8Zf9DHo3/glk/wDkmj+z/GX/AEMejf8Aglk/+SaAOkorm/7P8Zf9DHo3/glk/wDkmj+z/GX/AEMejf8Aglk/+SaAOkorm/7P8Zf9DHo3/glk/wDkmj+z/GX/AEMejf8Aglk/+SaAOgn/AOPeX/cP8qw/An/JPPDX/YKtf/RS1BNp/jHyJM+ItHI2nP8AxJpPT/r5rH8GWPix/A3h9rbX9JigOm2xjjk0h3ZV8pcAsLgZIHfAz6CgDv6K5v8As/xl/wBDHo3/AIJZP/kmj+z/ABl/0Mejf+CWT/5JoA6Siub/ALP8Zf8AQx6N/wCCWT/5Jo/s/wAZf9DHo3/glk/+SaAOkrn5P+Shwf8AYKk/9GpUf9n+Mv8AoY9G/wDBLJ/8k1iPY+LP+E6hU6/pPn/2bIRJ/ZD7dvmpkbftHXOOc/hQB39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B0lFc3/Z/jL/AKGPRv8AwSyf/JNH9n+Mv+hj0b/wSyf/ACTQAeCf+QPff9hjUf8A0rlrpK888IWPit9KvDb69pUaDVb8MH0l3JYXUu45+0DAJyQOwOMnGTv/ANn+Mv8AoY9G/wDBLJ/8k0AdJRXN/wBn+Mv+hj0b/wAEsn/yTR/Z/jL/AKGPRv8AwSyf/JNAHSUVzf8AZ/jL/oY9G/8ABLJ/8k0f2f4y/wChj0b/AMEsn/yTQB0lFc3/AGf4y/6GPRv/AASyf/JNH9n+Mv8AoY9G/wDBLJ/8k0AX/E3/ACKmsf8AXjP/AOgGtGD/AI94v9wfyrjfENh4uXw1qpm8QaQ8Qs5i6ro8ilhsOQD9oOD74NX4dP8AGPkR48RaOBtGP+JNJ6f9fNAHT0Vzf9n+Mv8AoY9G/wDBLJ/8k0f2f4y/6GPRv/BLJ/8AJNAHSUVzf9n+Mv8AoY9G/wDBLJ/8k0f2f4y/6GPRv/BLJ/8AJNAHSUVzf9n+Mv8AoY9G/wDBLJ/8k0f2f4y/6GPRv/BLJ/8AJNAHSVynjz/jw0z/AK/v/aMtT/2f4y/6GPRv/BLJ/wDJNYHim18Qwxaa2qavp93b/a8CO3054G3eVJg7jM/HXjH40AbXw4/5ELTP+2v/AKNeuprlvhx/yIWmf9tf/Rr11NABXP6Z/wAjr4g/642n8pK6Cuf0z/kdfEH/AFxtP5SUAdBRRRQAUUUUAc/4H/5ErSv+uP8AU10Fc/4H/wCRK0r/AK4/1NdBQAUUUUAFFFFABRRRQBz/AIH/AORK0r/rj/U10Fc/4H/5ErSv+uP9TXQUAFRz/wDHvL/uH+VSVHP/AMe8v+4f5UAYfgT/AJJ54a/7BVr/AOilroK5/wACf8k88Nf9gq1/9FLXQUAFFFFABRRRQAUUUUAFFFFABRRRQAUUUUAFFFFABRRRQAUUUUAFFFFABRRRQAUUUUAc/wCJ/wDj48P/APYVj/8ARcldBXP+J/8Aj48P/wDYVj/9FyV0FABRRRQAUUUUAFFFFAFTVf8AkD3v/XvJ/wCgmqvhn/kVNH/68YP/AEAVa1X/AJA97/17yf8AoJqr4Z/5FTR/+vGD/wBAFAGrRRRQAUUUUAFFFFABRRRQAUUUUAFc38Qf+Sc+JP8AsGXH/os10lc38Qf+Sc+JP+wZcf8Aos0AdJRRRQAUUUUAFFFFABRRRQAUUUUAFFFFAHL+Pv8AkXrX/sK6f/6VxV1Fcv4+/wCRetf+wrp//pXFXUUAFFFFABRRRQAUUUUAFFFFABRRRQBHP/x7y/7h/lWH4E/5J54a/wCwVa/+ilrcn/495f8AcP8AKsPwJ/yTzw1/2CrX/wBFLQB0FFFFABRRRQAVz8n/ACUOD/sFSf8Ao1K6Cufk/wCShwf9gqT/ANGpQB0FFFFABRRRQAUUUUAFFFFABRRRQAUUUUAFFFFABRRRQAUUUUAc34J/5A99/wBhjUf/AErlrpK5vwT/AMge+/7DGo/+lctdJQAUUUUAFFFFABRRRQBleJv+RU1j/rxn/wDQDWjB/wAe8X+4P5VneJv+RU1j/rxn/wDQDWjB/wAe8X+4P5UASUUUUAFFFFABRRRQAVynjz/jw0z/AK/v/aMtdXXKePP+PDTP+v7/ANoy0AO+HH/IhaZ/21/9GvXU1554E8ORXngywuG1PVoi5lOyG+dEH7xuig4FdH/wicP/AEGNc/8ABjJ/jQB0Fc/pn/I6+IP+uNp/KSj/AIROH/oMa5/4MZP8aw9O8MRP4u1yL+1dZASG1O4X7hjkSdTnnpxQB3lFc/8A8InD/wBBjXP/AAYyf40f8InD/wBBjXP/AAYyf40AdBRXP/8ACJw/9BjXP/BjJ/jR/wAInD/0GNc/8GMn+NAB4H/5ErSv+uP9TXQVwfg7wxFP4R0yU6rrKFoc7Y791UcnoAeK3P8AhE4f+gxrn/gxk/xoA6Ciuf8A+ETh/wCgxrn/AIMZP8aP+ETh/wCgxrn/AIMZP8aAOgorn/8AhE4f+gxrn/gxk/xo/wCETh/6DGuf+DGT/GgDoKK5/wD4ROH/AKDGuf8Agxk/xo/4ROH/AKDGuf8Agxk/xoAPA/8AyJWlf9cf6mugrg/B3hiKfwjpkp1XWULQ52x37qo5PQA8Vuf8InD/ANBjXP8AwYyf40AdBUc//HvL/uH+VYf/AAicP/QY1z/wYyf40yfwnCIJD/bGufdPXUZPT60AP8Cf8k88Nf8AYKtf/RS10FcH4L8MRXHgXw9MdV1lDJpls5SO/dVXMSnAAPA9q3P+ETh/6DGuf+DGT/GgDoKK5/8A4ROH/oMa5/4MZP8AGj/hE4f+gxrn/gxk/wAaAOgorn/+ETh/6DGuf+DGT/Gj/hE4f+gxrn/gxk/xoA6Ciuf/AOETh/6DGuf+DGT/ABo/4ROH/oMa5/4MZP8AGgDoKK5//hE4f+gxrn/gxk/xo/4ROH/oMa5/4MZP8aAOgorn/wDhE4f+gxrn/gxk/wAaP+ETh/6DGuf+DGT/ABoA6Ciuf/4ROH/oMa5/4MZP8aP+ETh/6DGuf+DGT/GgDoKK5/8A4ROH/oMa5/4MZP8AGj/hE4f+gxrn/gxk/wAaAOgorn/+ETh/6DGuf+DGT/Gj/hE4f+gxrn/gxk/xoA6Ciuf/AOETh/6DGuf+DGT/ABo/4ROH/oMa5/4MZP8AGgDoKK5//hE4f+gxrn/gxk/xo/4ROH/oMa5/4MZP8aAOgorn/wDhE4f+gxrn/gxk/wAaP+ETh/6DGuf+DGT/ABoA6Ciuf/4ROH/oMa5/4MZP8aP+ETh/6DGuf+DGT/GgA8T/APHx4f8A+wrH/wCi5K6CuD8ReGIop9DA1XWW36mifPfucfJJyOeDx1rc/wCETh/6DGuf+DGT/GgDoKK5/wD4ROH/AKDGuf8Agxk/xo/4ROH/AKDGuf8Agxk/xoA6Ciuf/wCETh/6DGuf+DGT/Gj/AIROH/oMa5/4MZP8aAOgorn/APhE4f8AoMa5/wCDGT/Gj/hE4f8AoMa5/wCDGT/GgDV1X/kD3v8A17yf+gmqvhn/AJFTR/8Arxg/9AFZWpeFYU0q8b+19bOIHODqEhB+U+9V/DvhaKXwzpUh1bWlL2cLbU1CQAZQcAZ4FAHZUVz/APwicP8A0GNc/wDBjJ/jR/wicP8A0GNc/wDBjJ/jQB0FFc//AMInD/0GNc/8GMn+NH/CJw/9BjXP/BjJ/jQB0FFc/wD8InD/ANBjXP8AwYyf40f8InD/ANBjXP8AwYyf40AdBRXP/wDCJw/9BjXP/BjJ/jR/wicP/QY1z/wYyf40AdBRXP8A/CJw/wDQY1z/AMGMn+NH/CJw/wDQY1z/AMGMn+NAHQVzfxB/5Jz4k/7Blx/6LNSf8InD/wBBjXP/AAYyf41geOfDMVt4C8QTjVdYkMenztskv3ZWwh4IJ5HtQB39Fc//AMInD/0GNc/8GMn+NH/CJw/9BjXP/BjJ/jQB0FFc/wD8InD/ANBjXP8AwYyf40f8InD/ANBjXP8AwYyf40AdBRXP/wDCJw/9BjXP/BjJ/jR/wicP/QY1z/wYyf40AdBRXP8A/CJw/wDQY1z/AMGMn+NH/CJw/wDQY1z/AMGMn+NAHQUVz/8AwicP/QY1z/wYyf40f8InD/0GNc/8GMn+NAHQUVz/APwicP8A0GNc/wDBjJ/jR/wicP8A0GNc/wDBjJ/jQBX8ff8AIvWv/YV0/wD9K4q6ivPPG3hqK30O3carrD51OxTEl87Dm5jGcE9RnIPY10f/AAicP/QY1z/wYyf40AdBRXP/APCJw/8AQY1z/wAGMn+NH/CJw/8AQY1z/wAGMn+NAHQUVz//AAicP/QY1z/wYyf40f8ACJw/9BjXP/BjJ/jQB0FFc/8A8InD/wBBjXP/AAYyf40f8InD/wBBjXP/AAYyf40AdBRXP/8ACJw/9BjXP/BjJ/jR/wAInD/0GNc/8GMn+NAHQUVz/wDwicP/AEGNc/8ABjJ/jR/wicP/AEGNc/8ABjJ/jQBuT/8AHvL/ALh/lWH4E/5J54a/7BVr/wCilpk/hOEQSH+2Nc+6euoyen1rG8F+GIrjwL4emOq6yhk0y2cpHfuqrmJTgAHge1AHeUVz/wDwicP/AEGNc/8ABjJ/jR/wicP/AEGNc/8ABjJ/jQB0FFc//wAInD/0GNc/8GMn+NH/AAicP/QY1z/wYyf40AdBXPyf8lDg/wCwVJ/6NSj/AIROH/oMa5/4MZP8aw38MRf8J1BD/aus4OmSPv8At77v9agxnPT2oA7yiuf/AOETh/6DGuf+DGT/ABo/4ROH/oMa5/4MZP8AGgDoKK5//hE4f+gxrn/gxk/xo/4ROH/oMa5/4MZP8aAOgorn/wDhE4f+gxrn/gxk/wAaP+ETh/6DGuf+DGT/ABoA6Ciuf/4ROH/oMa5/4MZP8aP+ETh/6DGuf+DGT/GgDoKK5/8A4ROH/oMa5/4MZP8AGj/hE4f+gxrn/gxk/wAaAOgorn/+ETh/6DGuf+DGT/Gj/hE4f+gxrn/gxk/xoA6Ciuf/AOETh/6DGuf+DGT/ABo/4ROH/oMa5/4MZP8AGgDoKK5//hE4f+gxrn/gxk/xo/4ROH/oMa5/4MZP8aAOgorn/wDhE4f+gxrn/gxk/wAaP+ETh/6DGuf+DGT/ABoAj8E/8ge+/wCwxqP/AKVy10lcB4Q8MxT6VesdV1hNuq36Yjv3UHbdSjJ56nGSe5ya3/8AhE4f+gxrn/gxk/xoA6Ciuf8A+ETh/wCgxrn/AIMZP8aP+ETh/wCgxrn/AIMZP8aAOgorn/8AhE4f+gxrn/gxk/xo/wCETh/6DGuf+DGT/GgDoKK5/wD4ROH/AKDGuf8Agxk/xo/4ROH/AKDGuf8Agxk/xoAt+Jv+RU1j/rxn/wDQDWjB/wAe8X+4P5VyPiLwtFF4Z1WQatrTFLOZtr6hIQcIeCM8ir8PhOEwRn+2Nc+6Omoyen1oA6Oiuf8A+ETh/wCgxrn/AIMZP8aP+ETh/wCgxrn/AIMZP8aAOgorn/8AhE4f+gxrn/gxk/xo/wCETh/6DGuf+DGT/GgDoKK5/wD4ROH/AKDGuf8Agxk/xo/4ROH/AKDGuf8Agxk/xoA6CuU8ef8AHhpn/X9/7Rlq3/wicP8A0GNc/wDBjJ/jXP8AivQo9Nh02ddQ1O4JvNuy5u3kX/VSc4PegDX+HH/IhaZ/21/9GvXU1y3w4/5ELTP+2v8A6NeupoAK5/TP+R18Qf8AXG0/lJXQVz+mf8jr4g/642n8pKAOgooooAKKKKAOf8D/APIlaV/1x/qa6Cuf8D/8iVpX/XH+proKACiiigAooooAKKKKAOf8D/8AIlaV/wBcf6mugrn/AAP/AMiVpX/XH+pro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Bvw6miXwHpoaRAR5vBYf89XrqfPh/56x/8AfQrgPAnhDwzqHgywu73w7pNzcyGUvNNZRu7HzGHJK5NdH/wgng//AKFTQ/8AwXQ//E0Abnnw/wDPWP8A76FYGmTRf8Jpr581MGG0/iHpJT/+EE8H/wDQqaH/AOC6H/4msPTvBfhV/F2uQP4a0Zoo4bUpGbCIqhIkzgbeM4GfpQB3Hnw/89Y/++hR58P/AD1j/wC+hWH/AMIJ4P8A+hU0P/wXQ/8AxNH/AAgng/8A6FTQ/wDwXQ//ABNAG558P/PWP/voUefD/wA9Y/8AvoVh/wDCCeD/APoVND/8F0P/AMTR/wAIJ4P/AOhU0P8A8F0P/wATQAzwRNEPBelAyoD5P94eprf8+H/nrH/30K4fwd4L8K3XhHTJ7jw1o0srw5aSSwiZmOT1JXmtz/hBPB//AEKmh/8Aguh/+JoA3PPh/wCesf8A30KPPh/56x/99CsP/hBPB/8A0Kmh/wDguh/+Jo/4QTwf/wBCpof/AILof/iaANzz4f8AnrH/AN9Cjz4f+esf/fQrD/4QTwf/ANCpof8A4Lof/iaP+EE8H/8AQqaH/wCC6H/4mgDc8+H/AJ6x/wDfQo8+H/nrH/30Kw/+EE8H/wDQqaH/AOC6H/4mj/hBPB//AEKmh/8Aguh/+JoAZ4ImiHgvSgZUB8n+8PU1v+fD/wA9Y/8AvoVw/g7wX4VuvCOmT3HhrRpZXhy0klhEzMcnqSvNbn/CCeD/APoVND/8F0P/AMTQBuefD/z1j/76FRzzw/Z5f3sf3D/EPSsf/hBPB/8A0Kmh/wDguh/+Jpk/gXwgIJCPCuhghTgjT4vT/doAPAs0Q+HvhoGVARpVrkFh/wA8lrf8+H/nrH/30K4fwX4L8K3XgXw9cXHhrRpp5dMtnkkksImZ2MSkkkrkknnNbn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AzxPNEbjQMSpxqsf8Q/55yVv+fD/AM9Y/wDvoVw/iLwX4Vgn0MQ+GtGjEmpojhLCIb12SHBwvI4HHtW5/wAIJ4P/AOhU0P8A8F0P/wATQBuefD/z1j/76FHnw/8APWP/AL6FYf8Awgng/wD6FTQ//BdD/wDE0f8ACCeD/wDoVND/APBdD/8AE0Abnnw/89Y/++hR58P/AD1j/wC+hWH/AMIJ4P8A+hU0P/wXQ/8AxNH/AAgng/8A6FTQ/wDwXQ//ABNAG558P/PWP/voUefD/wA9Y/8AvoVh/wDCCeD/APoVND/8F0P/AMTR/wAIJ4P/AOhU0P8A8F0P/wATQBo6pPD/AGRe/vU/1D/xD+6areGZ4h4U0cGVM/YYf4h/cFZupeB/CMelXjp4W0RWWByGGnxAg7Tz92q/h3wT4Tn8M6VLL4Y0WSR7OFnd7CIliUBJJ28mgDrvPh/56x/99Cjz4f8AnrH/AN9CsP8A4QTwf/0Kmh/+C6H/AOJo/wCEE8H/APQqaH/4Lof/AImgDc8+H/nrH/30KPPh/wCesf8A30Kw/wDhBPB//QqaH/4Lof8A4mj/AIQTwf8A9Cpof/guh/8AiaANzz4f+esf/fQo8+H/AJ6x/wDfQrD/AOEE8H/9Cpof/guh/wDiaP8AhBPB/wD0Kmh/+C6H/wCJoA3PPh/56x/99Cjz4f8AnrH/AN9CsP8A4QTwf/0Kmh/+C6H/AOJo/wCEE8H/APQqaH/4Lof/AImgDc8+H/nrH/30KPPh/wCesf8A30Kw/wDhBPB//QqaH/4Lof8A4mj/AIQTwf8A9Cpof/guh/8AiaANzz4f+esf/fQrnPiBNEfh14kAlQk6bcYAYf8APM1P/wAIJ4P/AOhU0P8A8F0P/wATWB458GeFrTwF4gubbw1o8M8WnzvHLHYxKyMEJBBC5BHrQB3fnw/89Y/++hR58P8Az1j/AO+hWH/wgng//oVND/8ABdD/APE0f8IJ4P8A+hU0P/wXQ/8AxNAG558P/PWP/voUefD/AM9Y/wDvoVh/8IJ4P/6FTQ//AAXQ/wDxNH/CCeD/APoVND/8F0P/AMTQBuefD/z1j/76FHnw/wDPWP8A76FYf/CCeD/+hU0P/wAF0P8A8TR/wgng/wD6FTQ//BdD/wDE0Abnnw/89Y/++hR58P8Az1j/AO+hWH/wgng//oVND/8ABdD/APE0f8IJ4P8A+hU0P/wXQ/8AxNAG558P/PWP/voUefD/AM9Y/wDvoVh/8IJ4P/6FTQ//AAXQ/wDxNH/CCeD/APoVND/8F0P/AMTQBuefD/z1j/76FHnw/wDPWP8A76FYf/CCeD/+hU0P/wAF0P8A8TR/wgng/wD6FTQ//BdD/wDE0AVPHs0R8P2wEqH/AImun9GH/P1FXT+fD/z1j/76FcB428G+F7TQ7eS28N6PC51OxQtHYxKSrXMasMhehBII7g10f/CCeD/+hU0P/wAF0P8A8TQBuefD/wA9Y/8AvoUefD/z1j/76FYf/CCeD/8AoVND/wDBdD/8TR/wgng//oVND/8ABdD/APE0Abnnw/8APWP/AL6FHnw/89Y/++hWH/wgng//AKFTQ/8AwXQ//E0f8IJ4P/6FTQ//AAXQ/wDxNAG558P/AD1j/wC+hR58P/PWP/voVh/8IJ4P/wChU0P/AMF0P/xNH/CCeD/+hU0P/wAF0P8A8TQBuefD/wA9Y/8AvoUefD/z1j/76FYf/CCeD/8AoVND/wDBdD/8TR/wgng//oVND/8ABdD/APE0Abnnw/8APWP/AL6FHnw/89Y/++hWH/wgng//AKFTQ/8AwXQ//E0f8IJ4P/6FTQ//AAXQ/wDxNAGxPPD9nl/ex/cP8Q9KxPAs0Q+HvhoGVARpVrkFh/zyWifwL4QEEhHhXQwQpwRp8Xp/u1jeC/BfhW68C+Hri48NaNNPLpls8kklhEzOxiUkklckk85oA7jz4f8AnrH/AN9Cjz4f+esf/fQrD/4QTwf/ANCpof8A4Lof/iaP+EE8H/8AQqaH/wCC6H/4mgDc8+H/AJ6x/wDfQo8+H/nrH/30Kw/+EE8H/wDQqaH/AOC6H/4mj/hBPB//AEKmh/8Aguh/+JoA3PPh/wCesf8A30KwHmi/4WFAfNTH9lSc7h/z1Sn/APCCeD/+hU0P/wAF0P8A8TWG/gvwqPHcFv8A8I1o3kHTJHMf2CLaWEqAHG3GcEjPvQB3Hnw/89Y/++hR58P/AD1j/wC+hWH/AMIJ4P8A+hU0P/wXQ/8AxNH/AAgng/8A6FTQ/wDwXQ//ABNAG558P/PWP/voUefD/wA9Y/8AvoVh/wDCCeD/APoVND/8F0P/AMTR/wAIJ4P/AOhU0P8A8F0P/wATQBuefD/z1j/76FHnw/8APWP/AL6FYf8Awgng/wD6FTQ//BdD/wDE0f8ACCeD/wDoVND/APBdD/8AE0Abnnw/89Y/++hR58P/AD1j/wC+hWH/AMIJ4P8A+hU0P/wXQ/8AxNH/AAgng/8A6FTQ/wDwXQ//ABNAG558P/PWP/voUefD/wA9Y/8AvoVh/wDCCeD/APoVND/8F0P/AMTR/wAIJ4P/AOhU0P8A8F0P/wATQBuefD/z1j/76FHnw/8APWP/AL6FYf8Awgng/wD6FTQ//BdD/wDE0f8ACCeD/wDoVND/APBdD/8AE0Abnnw/89Y/++hR58P/AD1j/wC+hWH/AMIJ4P8A+hU0P/wXQ/8AxNH/AAgng/8A6FTQ/wDwXQ//ABNAG558P/PWP/voUefD/wA9Y/8AvoVh/wDCCeD/APoVND/8F0P/AMTR/wAIJ4P/AOhU0P8A8F0P/wATQBuefD/z1j/76FHnw/8APWP/AL6FYf8Awgng/wD6FTQ//BdD/wDE0f8ACCeD/wDoVND/APBdD/8AE0AQeCpoho99mVB/xONR/iH/AD9y10fnw/8APWP/AL6FcJ4Q8GeFrnSr17jw1o8rLqt/GrSWMTEKt1KqqMr0AAAHYACt/wD4QTwf/wBCpof/AILof/iaANzz4f8AnrH/AN9Cjz4f+esf/fQrD/4QTwf/ANCpof8A4Lof/iaP+EE8H/8AQqaH/wCC6H/4mgDc8+H/AJ6x/wDfQo8+H/nrH/30Kw/+EE8H/wDQqaH/AOC6H/4mj/hBPB//AEKmh/8Aguh/+JoA3PPh/wCesf8A30KPPh/56x/99CsP/hBPB/8A0Kmh/wDguh/+Jo/4QTwf/wBCpof/AILof/iaALHiaeI+FNYAlTP2Gb+If3DWhBPD9ni/ex/cH8Q9K5XxF4J8JweGdVli8MaLHIlnMyOlhECpCEgg7eDV+HwL4QMEZPhXQySoyTp8Xp/u0Ab/AJ8P/PWP/voUefD/AM9Y/wDvoVh/8IJ4P/6FTQ//AAXQ/wDxNH/CCeD/APoVND/8F0P/AMTQBuefD/z1j/76FHnw/wDPWP8A76FYf/CCeD/+hU0P/wAF0P8A8TR/wgng/wD6FTQ//BdD/wDE0Abnnw/89Y/++hR58P8Az1j/AO+hWH/wgng//oVND/8ABdD/APE0f8IJ4P8A+hU0P/wXQ/8AxNAG558P/PWP/voVyvjqWN7HTArqx+3dAc/8sZavf8IJ4P8A+hU0P/wXQ/8AxNc/4r8MaBpEOm3OmaHpllObzYZba0jjbaYpMjKgHHAoA1/hx/yIWmf9tf8A0a9dTXLfDj/kQtM/7a/+jXrqaACuf0z/AJHXxB/1xtP5SV0Fc/pn/I6+IP8ArjafykoA6CiiigAooooA5/wP/wAiVpX/AFx/qa6Cuf8AA/8AyJWlf9cf6mugoAKKKKACiiigAooooA5/wP8A8iVpX/XH+proK5/wP/yJWlf9cf6mugoAKjn/AOPeX/cP8qkqOf8A495f9w/yoAw/An/JPPDX/YKtf/RS10Fc/wCBP+SeeGv+wVa/+ilroKACiiigAooooAKKKKACiiigAooooAKKKKACiiigAooooAKKKKACiiigAooooAKKKKAOf8T/APHx4f8A+wrH/wCi5K6Cuf8AE/8Ax8eH/wDsKx/+i5K6CgAooooAKKKKACiiigCpqv8AyB73/r3k/wDQTVXwz/yKmj/9eMH/AKAKtar/AMge9/695P8A0E1V8M/8ipo//XjB/wCgCgDVooooAKKKKACiiigAooooAKKKKACub+IP/JOfEn/YMuP/AEWa6Sub+IP/ACTnxJ/2DLj/ANFmgDpKKKKACiiigAooooAKKKKACiiigAooooA5fx9/yL1r/wBhXT//AErirqK5fx9/yL1r/wBhXT//AErirqKACiiigAooooAKKKKACiiigAooooAjn/495f8AcP8AKsPwJ/yTzw1/2CrX/wBFLW5P/wAe8v8AuH+VYfgT/knnhr/sFWv/AKKWgDoKKKKACiiigArn5P8AkocH/YKk/wDRqV0Fc/J/yUOD/sFSf+jUoA6CiiigAooooAKKKKACiiigAooooAKKKKACiiigAooooAKKKKAOb8E/8ge+/wCwxqP/AKVy10lc34J/5A99/wBhjUf/AErlrpKACiiigAooooAKKKKAMrxN/wAiprH/AF4z/wDoBrRg/wCPeL/cH8qzvE3/ACKmsf8AXjP/AOgGtGD/AI94v9wfyoAkooooAKKKKACiiigArlPHn/Hhpn/X9/7Rlrq65Tx5/wAeGmf9f3/tGWgDnvBHjjQtM8IWVldSX4niMocR6ZcyL/rGPDLGVPXsa6H/AIWP4a/566l/4J7v/wCNU74cf8iFpn/bX/0a9dTQByn/AAsfw1/z11L/AME93/8AGqxNP8feH4/Fmt3DSah5csVsExpV0T8ofOQI8jqOvXtXo1c/pn/I6+IP+uNp/KSgCp/wsfw1/wA9dS/8E93/APGqP+Fj+Gv+eupf+Ce7/wDjVdXRQByn/Cx/DX/PXUv/AAT3f/xqj/hY/hr/AJ66l/4J7v8A+NV1dFAHnPhDx94fs/Cem280moCSOLDbdKunHU9xGQfwrb/4WP4a/wCeupf+Ce7/APjVW/A//IlaV/1x/qa6CgDlP+Fj+Gv+eupf+Ce7/wDjVH/Cx/DX/PXUv/BPd/8AxqurooA5T/hY/hr/AJ66l/4J7v8A+NUf8LH8Nf8APXUv/BPd/wDxqurooA5T/hY/hr/nrqX/AIJ7v/41R/wsfw1/z11L/wAE93/8arq6KAPOfCHj7w/Z+E9Nt5pNQEkcWG26VdOOp7iMg/hW3/wsfw1/z11L/wAE93/8aq34H/5ErSv+uP8AU10FAHKf8LH8Nf8APXUv/BPd/wDxqmTfEbw20EgEupZKkf8AIIu/T/rlXXVHP/x7y/7h/lQB574O8feH7PwRoFrNJqAlh023jcJpV043CNQcMsZBHHUEg1t/8LH8Nf8APXUv/BPd/wDxqrfgT/knnhr/ALBVr/6KWugoA5T/AIWP4a/566l/4J7v/wCNUf8ACx/DX/PXUv8AwT3f/wAarq6KAOU/4WP4a/566l/4J7v/AONUf8LH8Nf89dS/8E93/wDGq6uigDlP+Fj+Gv8AnrqX/gnu/wD41R/wsfw1/wA9dS/8E93/APGq6uigDlP+Fj+Gv+eupf8Agnu//jVH/Cx/DX/PXUv/AAT3f/xqurooA5T/AIWP4a/566l/4J7v/wCNUf8ACx/DX/PXUv8AwT3f/wAarq6KAOU/4WP4a/566l/4J7v/AONUf8LH8Nf89dS/8E93/wDGq6uigDlP+Fj+Gv8AnrqX/gnu/wD41R/wsfw1/wA9dS/8E93/APGq6uigDlP+Fj+Gv+eupf8Agnu//jVH/Cx/DX/PXUv/AAT3f/xqurooA5T/AIWP4a/566l/4J7v/wCNUf8ACx/DX/PXUv8AwT3f/wAarq6KAOU/4WP4a/566l/4J7v/AONUf8LH8Nf89dS/8E93/wDGq6uigDlP+Fj+Gv8AnrqX/gnu/wD41R/wsfw1/wA9dS/8E93/APGq6uigDlP+Fj+Gv+eupf8Agnu//jVH/Cx/DX/PXUv/AAT3f/xqurooA858Q+PvD9xPopjk1DEWpJI+7SrpflCOOMx8nkcDmtv/AIWP4a/566l/4J7v/wCNVb8T/wDHx4f/AOwrH/6LkroKAOU/4WP4a/566l/4J7v/AONUf8LH8Nf89dS/8E93/wDGq6uigDlP+Fj+Gv8AnrqX/gnu/wD41R/wsfw1/wA9dS/8E93/APGq6uigDlP+Fj+Gv+eupf8Agnu//jVH/Cx/DX/PXUv/AAT3f/xqurooA4vUfiJ4ck0u7jWXUtzQuBnSLsDJU9zFVfw/8QfDtv4b0uGSXUd8dpEjbdJumGQgBwRHg/UV2Oq/8ge9/wCveT/0E1V8M/8AIqaP/wBeMH/oAoAyf+Fj+Gv+eupf+Ce7/wDjVH/Cx/DX/PXUv/BPd/8AxqurooA5T/hY/hr/AJ66l/4J7v8A+NUf8LH8Nf8APXUv/BPd/wDxqurooA5T/hY/hr/nrqX/AIJ7v/41R/wsfw1/z11L/wAE93/8arq6KAOU/wCFj+Gv+eupf+Ce7/8AjVH/AAsfw1/z11L/AME93/8AGq6uigDlP+Fj+Gv+eupf+Ce7/wDjVH/Cx/DX/PXUv/BPd/8AxqurooA5T/hY/hr/AJ66l/4J7v8A+NVg+NvHugX3gXXrWCTUDLNYTRoH0u6QZKEDLNGAB7kgV6TXN/EH/knPiT/sGXH/AKLNAEH/AAsfw1/z11L/AME93/8AGqP+Fj+Gv+eupf8Agnu//jVdXRQByn/Cx/DX/PXUv/BPd/8Axqj/AIWP4a/566l/4J7v/wCNV1dFAHKf8LH8Nf8APXUv/BPd/wDxqj/hY/hr/nrqX/gnu/8A41XV0UAcp/wsfw1/z11L/wAE93/8ao/4WP4a/wCeupf+Ce7/APjVdXRQByn/AAsfw1/z11L/AME93/8AGqP+Fj+Gv+eupf8Agnu//jVdXRQByn/Cx/DX/PXUv/BPd/8Axqj/AIWP4a/566l/4J7v/wCNV1dFAHmfjPx5oF7olvFBJfl11KykO/S7pBtW5jY8tGBnAPHU9Bk10P8Awsfw1/z11L/wT3f/AMap/j7/AJF61/7Cun/+lcVdRQByn/Cx/DX/AD11L/wT3f8A8ao/4WP4a/566l/4J7v/AONV1dFAHKf8LH8Nf89dS/8ABPd//GqP+Fj+Gv8AnrqX/gnu/wD41XV0UAcp/wALH8Nf89dS/wDBPd//ABqj/hY/hr/nrqX/AIJ7v/41XV0UAcp/wsfw1/z11L/wT3f/AMao/wCFj+Gv+eupf+Ce7/8AjVdXRQByn/Cx/DX/AD11L/wT3f8A8ao/4WP4a/566l/4J7v/AONV1dFAHIzfEbw20EgEupZKkf8AIIu/T/rlWP4O8feH7PwRoFrNJqAlh023jcJpV043CNQcMsZBHHUEg16FP/x7y/7h/lWH4E/5J54a/wCwVa/+iloAqf8ACx/DX/PXUv8AwT3f/wAao/4WP4a/566l/wCCe7/+NV1dFAHKf8LH8Nf89dS/8E93/wDGqP8AhY/hr/nrqX/gnu//AI1XV0UAcp/wsfw1/wA9dS/8E93/APGqxH8feHz44huvM1DyhpskZP8AZV1ncZEP3fLzjjrjFejVz8n/ACUOD/sFSf8Ao1KAKn/Cx/DX/PXUv/BPd/8Axqj/AIWP4a/566l/4J7v/wCNV1dFAHKf8LH8Nf8APXUv/BPd/wDxqj/hY/hr/nrqX/gnu/8A41XV0UAcp/wsfw1/z11L/wAE93/8ao/4WP4a/wCeupf+Ce7/APjVdXRQByn/AAsfw1/z11L/AME93/8AGqP+Fj+Gv+eupf8Agnu//jVdXRQByn/Cx/DX/PXUv/BPd/8Axqj/AIWP4a/566l/4J7v/wCNV1dFAHKf8LH8Nf8APXUv/BPd/wDxqj/hY/hr/nrqX/gnu/8A41XV0UAcp/wsfw1/z11L/wAE93/8ao/4WP4a/wCeupf+Ce7/APjVdXRQByn/AAsfw1/z11L/AME93/8AGqP+Fj+Gv+eupf8Agnu//jVdXRQByn/Cx/DX/PXUv/BPd/8Axqj/AIWP4a/566l/4J7v/wCNV1dFAHm3hLx7oFppd5HNJqAZtUvpRt0u6cbWuZGHIjODgjI6jocGt7/hY/hr/nrqX/gnu/8A41U/gn/kD33/AGGNR/8ASuWukoA5T/hY/hr/AJ66l/4J7v8A+NUf8LH8Nf8APXUv/BPd/wDxqurooA5T/hY/hr/nrqX/AIJ7v/41R/wsfw1/z11L/wAE93/8arq6KAOU/wCFj+Gv+eupf+Ce7/8AjVH/AAsfw1/z11L/AME93/8AGq6uigDg/EHxB8O3HhvVIY5dR3yWkqLu0m6UZKEDJMeB9TV6H4jeG1gjBl1LIUD/AJBF36f9cq2fE3/Iqax/14z/APoBrRg/494v9wfyoA5j/hY/hr/nrqX/AIJ7v/41R/wsfw1/z11L/wAE93/8arq6KAOU/wCFj+Gv+eupf+Ce7/8AjVH/AAsfw1/z11L/AME93/8AGq6uigDlP+Fj+Gv+eupf+Ce7/wDjVH/Cx/DX/PXUv/BPd/8AxqurooA5T/hY/hr/AJ66l/4J7v8A+NVh+JfF2j64mm2lg940wu9+JtPnhXAik/idAO/TOa9HrlPHn/Hhpn/X9/7RloAd8OP+RC0z/tr/AOjXrqa5b4cf8iFpn/bX/wBGvXU0AFc/pn/I6+IP+uNp/KSugrn9M/5HXxB/1xtP5SUAdBRRRQAUUUUAc/4H/wCRK0r/AK4/1NdBXP8Agf8A5ErSv+uP9TXQUAFFFFABRRRQAUUUUAc/4H/5ErSv+uP9TXQVz/gf/kStK/64/wBTXQUAFRz/APHvL/uH+VSVHP8A8e8v+4f5UAYfgT/knnhr/sFWv/opa6Cuf8Cf8k88Nf8AYKtf/RS10FABRRRQAUUUUAFFFFABRRRQAUUUUAFFFFABRRRQAUUUUAFFFFABRRRQAUUUUAFFFFAHP+J/+Pjw/wD9hWP/ANFyV0Fc/wCJ/wDj48P/APYVj/8ARcldBQAUUUUAFFFFABRRRQBU1X/kD3v/AF7yf+gmqvhn/kVNH/68YP8A0AVa1X/kD3v/AF7yf+gmqvhn/kVNH/68YP8A0AUAatFFFABRRRQAUUUUAFFFFABRRRQAVzfxB/5Jz4k/7Blx/wCizXSVzfxB/wCSc+JP+wZcf+izQB0lFFFABRRRQAUUUUAFFFFABRRRQAUUUUAcv4+/5F61/wCwrp//AKVxV1Fcv4+/5F61/wCwrp//AKVxV1FABRRRQAUUUUAFFFFABRRRQAUUUUARz/8AHvL/ALh/lWH4E/5J54a/7BVr/wCilrcn/wCPeX/cP8qw/An/ACTzw1/2CrX/ANFLQB0FFFFABRRRQAVz8n/JQ4P+wVJ/6NSugrn5P+Shwf8AYKk/9GpQB0FFFFABRRRQAUUUUAFFFFABRRRQAUUUUAFFFFABRRRQAUUUUAc34J/5A99/2GNR/wDSuWukrm/BP/IHvv8AsMaj/wClctdJQAUUUUAFFFFABRRRQBleJv8AkVNY/wCvGf8A9ANaMH/HvF/uD+VZ3ib/AJFTWP8Arxn/APQDWjB/x7xf7g/lQBJRRRQAUUUUAFFFFABXKePP+PDTP+v7/wBoy11dcp48/wCPDTP+v7/2jLQBieBdb1S18HWMMHhTVLyJDKFnhntVV/3jcgPMrfmBXRf8JHrX/Qk6z/4E2X/x+ovhx/yIWmf9tf8A0a9dTQBzf/CR61/0JOs/+BNl/wDH6xNO1/Vl8Xa3IPCGrM7xWwaMXFpuTAfBJM2OfYnpziu/rn9M/wCR18Qf9cbT+UlAEf8Awketf9CTrP8A4E2X/wAfo/4SPWv+hJ1n/wACbL/4/XSUUAc3/wAJHrX/AEJOs/8AgTZf/H6P+Ej1r/oSdZ/8CbL/AOP10lFAHAeD9f1aHwjpscfhDVp0WLAkS4tArcnkBpgfzFbf/CR61/0JOs/+BNl/8fqTwP8A8iVpX/XH+proKAOb/wCEj1r/AKEnWf8AwJsv/j9H/CR61/0JOs/+BNl/8frpKKAOb/4SPWv+hJ1n/wACbL/4/R/wketf9CTrP/gTZf8Ax+ukooA5v/hI9a/6EnWf/Amy/wDj9H/CR61/0JOs/wDgTZf/AB+ukooA4Dwfr+rQ+EdNjj8IatOixYEiXFoFbk8gNMD+Yrb/AOEj1r/oSdZ/8CbL/wCP1J4H/wCRK0r/AK4/1NdBQBzf/CR61/0JOs/+BNl/8fpk3iLWTBID4K1gfKeftNn6f9d66eo5/wDj3l/3D/KgDhPBmv6tD4G8PxR+ENWnjTTbZVmjuLQLIBEuGAaYHB68gH1Arb/4SPWv+hJ1n/wJsv8A4/UngT/knnhr/sFWv/opa6CgDm/+Ej1r/oSdZ/8AAmy/+P0f8JHrX/Qk6z/4E2X/AMfrpKKAOb/4SPWv+hJ1n/wJsv8A4/R/wketf9CTrP8A4E2X/wAfrpKKAOb/AOEj1r/oSdZ/8CbL/wCP0f8ACR61/wBCTrP/AIE2X/x+ukooA5v/AISPWv8AoSdZ/wDAmy/+P0f8JHrX/Qk6z/4E2X/x+ukooA5v/hI9a/6EnWf/AAJsv/j9H/CR61/0JOs/+BNl/wDH66SigDm/+Ej1r/oSdZ/8CbL/AOP0f8JHrX/Qk6z/AOBNl/8AH66SigDm/wDhI9a/6EnWf/Amy/8Aj9H/AAketf8AQk6z/wCBNl/8frpKKAOb/wCEj1r/AKEnWf8AwJsv/j9H/CR61/0JOs/+BNl/8frpKKAOb/4SPWv+hJ1n/wACbL/4/R/wketf9CTrP/gTZf8Ax+ukooA5v/hI9a/6EnWf/Amy/wDj9H/CR61/0JOs/wDgTZf/AB+ukooA5v8A4SPWv+hJ1n/wJsv/AI/R/wAJHrX/AEJOs/8AgTZf/H66SigDm/8AhI9a/wChJ1n/AMCbL/4/R/wketf9CTrP/gTZf/H66SigDgPEWv6tJPohfwhq0WzUkZQ1xaHedj/KMTHn64HHWtv/AISPWv8AoSdZ/wDAmy/+P1J4n/4+PD//AGFY/wD0XJXQUAc3/wAJHrX/AEJOs/8AgTZf/H6P+Ej1r/oSdZ/8CbL/AOP10lFAHN/8JHrX/Qk6z/4E2X/x+j/hI9a/6EnWf/Amy/8Aj9dJRQBzf/CR61/0JOs/+BNl/wDH6P8AhI9a/wChJ1n/AMCbL/4/XSUUAcjqXiHWW0u7VvBesIDC4LG5s8D5TzxPVfw94g1iPw1pSJ4N1eVVs4QJFuLMBhsHIzODg+4rq9V/5A97/wBe8n/oJqr4Z/5FTR/+vGD/ANAFAFD/AISPWv8AoSdZ/wDAmy/+P0f8JHrX/Qk6z/4E2X/x+ukooA5v/hI9a/6EnWf/AAJsv/j9H/CR61/0JOs/+BNl/wDH66SigDm/+Ej1r/oSdZ/8CbL/AOP0f8JHrX/Qk6z/AOBNl/8AH66SigDm/wDhI9a/6EnWf/Amy/8Aj9H/AAketf8AQk6z/wCBNl/8frpKKAOb/wCEj1r/AKEnWf8AwJsv/j9H/CR61/0JOs/+BNl/8frpKKAOb/4SPWv+hJ1n/wACbL/4/WB4417Vp/AevxS+ENVt430+dWmkuLQrGCh+YhZicD2BNeh1zfxB/wCSc+JP+wZcf+izQAf8JHrX/Qk6z/4E2X/x+j/hI9a/6EnWf/Amy/8Aj9dJRQBzf/CR61/0JOs/+BNl/wDH6P8AhI9a/wChJ1n/AMCbL/4/XSUUAc3/AMJHrX/Qk6z/AOBNl/8AH6P+Ej1r/oSdZ/8AAmy/+P10lFAHN/8ACR61/wBCTrP/AIE2X/x+j/hI9a/6EnWf/Amy/wDj9dJRQBzf/CR61/0JOs/+BNl/8fo/4SPWv+hJ1n/wJsv/AI/XSUUAc3/wketf9CTrP/gTZf8Ax+j/AISPWv8AoSdZ/wDAmy/+P10lFAHnPjXXdWm0O3WXwjqtuo1KxYPJcWhBIuYyF+WYnJIwO2TyQOa6L/hI9a/6EnWf/Amy/wDj9R+Pv+Retf8AsK6f/wClcVdRQBzf/CR61/0JOs/+BNl/8fo/4SPWv+hJ1n/wJsv/AI/XSUUAc3/wketf9CTrP/gTZf8Ax+j/AISPWv8AoSdZ/wDAmy/+P10lFAHN/wDCR61/0JOs/wDgTZf/AB+j/hI9a/6EnWf/AAJsv/j9dJRQBzf/AAketf8AQk6z/wCBNl/8fo/4SPWv+hJ1n/wJsv8A4/XSUUAc3/wketf9CTrP/gTZf/H6P+Ej1r/oSdZ/8CbL/wCP10lFAHMTeItZMEgPgrWB8p5+02fp/wBd6x/Bmv6tD4G8PxR+ENWnjTTbZVmjuLQLIBEuGAaYHB68gH1Aru5/+PeX/cP8qw/An/JPPDX/AGCrX/0UtAEf/CR61/0JOs/+BNl/8fo/4SPWv+hJ1n/wJsv/AI/XSUUAc3/wketf9CTrP/gTZf8Ax+j/AISPWv8AoSdZ/wDAmy/+P10lFAHN/wDCR61/0JOs/wDgTZf/AB+sR9f1b/hOoZf+EQ1bzBpsi+T9otNxHmp82fOxjt1zz0rv65+T/kocH/YKk/8ARqUAR/8ACR61/wBCTrP/AIE2X/x+j/hI9a/6EnWf/Amy/wDj9dJRQBzf/CR61/0JOs/+BNl/8fo/4SPWv+hJ1n/wJsv/AI/XSUUAc3/wketf9CTrP/gTZf8Ax+j/AISPWv8AoSdZ/wDAmy/+P10lFAHN/wDCR61/0JOs/wDgTZf/AB+j/hI9a/6EnWf/AAJsv/j9dJRQBzf/AAketf8AQk6z/wCBNl/8fo/4SPWv+hJ1n/wJsv8A4/XSUUAc3/wketf9CTrP/gTZf/H6P+Ej1r/oSdZ/8CbL/wCP10lFAHN/8JHrX/Qk6z/4E2X/AMfo/wCEj1r/AKEnWf8AwJsv/j9dJRQBzf8Awketf9CTrP8A4E2X/wAfo/4SPWv+hJ1n/wACbL/4/XSUUAc3/wAJHrX/AEJOs/8AgTZf/H6P+Ej1r/oSdZ/8CbL/AOP10lFAHnnhDXtWh0q8WPwhqs4Oq37FkuLQAE3UpK/NMOQSQe2RwSOa3/8AhI9a/wChJ1n/AMCbL/4/R4J/5A99/wBhjUf/AErlrpKAOb/4SPWv+hJ1n/wJsv8A4/R/wketf9CTrP8A4E2X/wAfrpKKAOb/AOEj1r/oSdZ/8CbL/wCP0f8ACR61/wBCTrP/AIE2X/x+ukooA5v/AISPWv8AoSdZ/wDAmy/+P0f8JHrX/Qk6z/4E2X/x+ukooA4nxD4g1iTw1qqP4N1eJWs5gZGuLMhRsPJxOTgewq/D4i1kQRgeCtYPyjn7TZ+n/XetLxN/yKmsf9eM/wD6Aa0YP+PeL/cH8qAOf/4SPWv+hJ1n/wACbL/4/R/wketf9CTrP/gTZf8Ax+ukooA5v/hI9a/6EnWf/Amy/wDj9H/CR61/0JOs/wDgTZf/AB+ukooA5v8A4SPWv+hJ1n/wJsv/AI/R/wAJHrX/AEJOs/8AgTZf/H66SigDm/8AhI9a/wChJ1n/AMCbL/4/WB4p1fUb6LTYrrw5qGnR/a93nXE1uyk+VJxiOVjn8McV6HXKePP+PDTP+v7/ANoy0AO+HH/IhaZ/21/9GvXU1y3w4/5ELTP+2v8A6NeupoAK5/TP+R18Qf8AXG0/lJXQVz+mf8jr4g/642n8pKAOgooooAKKKKAOf8D/APIlaV/1x/qa6Cuf8D/8iVpX/XH+proKACiiigAooooAKKKKAOf8D/8AIlaV/wBcf6mugrn/AAP/AMiVpX/XH+proKACo5/+PeX/AHD/ACqSo5/+PeX/AHD/ACoAw/An/JPPDX/YKtf/AEUtdBXP+BP+SeeGv+wVa/8Aopa6CgAooooAKKKKACiiigAooooAKKKKACiiigAooooAKKKKACiiigAooooAKKKKACiiigDn/E//AB8eH/8AsKx/+i5K6Cuf8T/8fHh//sKx/wDouSugoAKKKKACiiigAooooAqar/yB73/r3k/9BNVfDP8AyKmj/wDXjB/6AKtar/yB73/r3k/9BNVfDP8AyKmj/wDXjB/6AKANWiiigAooooAKKKKACiiigAooooAK5v4g/wDJOfEn/YMuP/RZrpK5v4g/8k58Sf8AYMuP/RZoA6SiiigAooooAKKKKACiiigAooooAKKKKAOX8ff8i9a/9hXT/wD0rirqK5fx9/yL1r/2FdP/APSuKuooAKKKKACiiigAooooAKKKKACiiigCOf8A495f9w/yrD8Cf8k88Nf9gq1/9FLW5P8A8e8v+4f5Vh+BP+SeeGv+wVa/+iloA6CiiigAooooAK5+T/kocH/YKk/9GpXQVz8n/JQ4P+wVJ/6NSgDoKKKKACiiigAooooAKKKKACiiigAooooAKKKKACiiigAooooA5vwT/wAge+/7DGo/+lctdJXN+Cf+QPff9hjUf/SuWukoAKKKKACiiigAooooAyvE3/Iqax/14z/+gGtGD/j3i/3B/Ks7xN/yKmsf9eM//oBrRg/494v9wfyoAkooooAKKKKACiiigArlPHn/AB4aZ/1/f+0Za6uuU8ef8eGmf9f3/tGWgDnvBEPjNvCFkdNv9BjsyZfKW5spnkA8xvvFZQDznoBXQ/Z/iB/0E/DP/gvn/wDj1O+HH/IhaZ/21/8ARr11NAHKfZ/iB/0E/DP/AIL5/wD49WJp8Hjj/hLNbEeoeHROIrbzWaxnKkYfbtHnZHfOSe1ejVz+mf8AI6+IP+uNp/KSgCp9n+IH/QT8M/8Agvn/APj1H2f4gf8AQT8M/wDgvn/+PV1dFAHKfZ/iB/0E/DP/AIL5/wD49R9n+IH/AEE/DP8A4L5//j1dXRQB5z4Qg8cHwnpptNQ8OrB5XyLLYzswGT1ImAP5Vt/Z/iB/0E/DP/gvn/8Aj1W/A/8AyJWlf9cf6mugoA5T7P8AED/oJ+Gf/BfP/wDHqPs/xA/6Cfhn/wAF8/8A8erq6KAOU+z/ABA/6Cfhn/wXz/8Ax6j7P8QP+gn4Z/8ABfP/APHq6uigDlPs/wAQP+gn4Z/8F8//AMeo+z/ED/oJ+Gf/AAXz/wDx6urooA858IQeOD4T002moeHVg8r5FlsZ2YDJ6kTAH8q2/s/xA/6Cfhn/AMF8/wD8eq34H/5ErSv+uP8AU10FAHKfZ/iB/wBBPwz/AOC+f/49TJoPH/kSZ1Lwzjac40+f0/67V11Rz/8AHvL/ALh/lQB574Og8cHwRoBtNQ8OpbHTbfyVlsZ2cJ5a7QxEwBOMZIA+lbf2f4gf9BPwz/4L5/8A49VvwJ/yTzw1/wBgq1/9FLXQ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cp9n+IH/QT8M/+C+f/AOPUfZ/iB/0E/DP/AIL5/wD49XV0UAec+IYPHAn0Xz9Q8OsTqSeV5djOMPsfBbMxyMZ4GO3Nbf2f4gf9BPwz/wCC+f8A+PVb8T/8fHh//sKx/wDouSugoA5T7P8AED/oJ+Gf/BfP/wDHqPs/xA/6Cfhn/wAF8/8A8erq6KAOU+z/ABA/6Cfhn/wXz/8Ax6j7P8QP+gn4Z/8ABfP/APHq6uigDlPs/wAQP+gn4Z/8F8//AMeo+z/ED/oJ+Gf/AAXz/wDx6urooA4vUYPH39l3fmal4aKeS+4LYTg42nOP31V/D8Hjs+G9LMGo+HFh+yReWJLCcsF2DGSJgCce1djqv/IHvf8Ar3k/9BNVfDP/ACKmj/8AXjB/6AKAMn7P8QP+gn4Z/wDBfP8A/HqPs/xA/wCgn4Z/8F8//wAerq6KAOU+z/ED/oJ+Gf8AwXz/APx6j7P8QP8AoJ+Gf/BfP/8AHq6uigDlPs/xA/6Cfhn/AMF8/wD8eo+z/ED/AKCfhn/wXz//AB6urooA5T7P8QP+gn4Z/wDBfP8A/HqPs/xA/wCgn4Z/8F8//wAerq6KAOU+z/ED/oJ+Gf8AwXz/APx6j7P8QP8AoJ+Gf/BfP/8AHq6uigDlPs/xA/6Cfhn/AMF8/wD8erB8bQeNx4F143moeHntRYTeasNjMrldhyFJlIBx3INek1zfxB/5Jz4k/wCwZcf+izQBB9n+IH/QT8M/+C+f/wCPUfZ/iB/0E/DP/gvn/wDj1dXRQByn2f4gf9BPwz/4L5//AI9R9n+IH/QT8M/+C+f/AOPV1dFAHKfZ/iB/0E/DP/gvn/8Aj1H2f4gf9BPwz/4L5/8A49XV0UAcp9n+IH/QT8M/+C+f/wCPUfZ/iB/0E/DP/gvn/wDj1dXRQByn2f4gf9BPwz/4L5//AI9R9n+IH/QT8M/+C+f/AOPV1dFAHKfZ/iB/0E/DP/gvn/8Aj1H2f4gf9BPwz/4L5/8A49XV0UAeZ+M4fGw0S3N5qHh94/7SssCGxmU7/tMe05Mp43YyO4zyOtdD9n+IH/QT8M/+C+f/AOPU/wAff8i9a/8AYV0//wBK4q6igDlPs/xA/wCgn4Z/8F8//wAeo+z/ABA/6Cfhn/wXz/8Ax6urooA5T7P8QP8AoJ+Gf/BfP/8AHqPs/wAQP+gn4Z/8F8//AMerq6KAOU+z/ED/AKCfhn/wXz//AB6j7P8AED/oJ+Gf/BfP/wDHq6uigDlPs/xA/wCgn4Z/8F8//wAeo+z/ABA/6Cfhn/wXz/8Ax6urooA5T7P8QP8AoJ+Gf/BfP/8AHqPs/wAQP+gn4Z/8F8//AMerq6KAORmg8f8AkSZ1Lwzjac40+f0/67Vj+DoPHB8EaAbTUPDqWx0238lZbGdnCeWu0MRMATjGSAPpXoU//HvL/uH+VYfgT/knnhr/ALBVr/6KWgCp9n+IH/QT8M/+C+f/AOPUfZ/iB/0E/DP/AIL5/wD49XV0UAcp9n+IH/QT8M/+C+f/AOPUfZ/iB/0E/DP/AIL5/wD49XV0UAcp9n+IH/QT8M/+C+f/AOPViPB44/4TiEHUPDv2n+zZMN9hn2bPMTIx52c5xzn8K9Grn5P+Shwf9gqT/wBGpQBU+z/ED/oJ+Gf/AAXz/wDx6j7P8QP+gn4Z/wDBfP8A/Hq6uigDlPs/xA/6Cfhn/wAF8/8A8eo+z/ED/oJ+Gf8AwXz/APx6urooA5T7P8QP+gn4Z/8ABfP/APHqPs/xA/6Cfhn/AMF8/wD8erq6KAOU+z/ED/oJ+Gf/AAXz/wDx6j7P8QP+gn4Z/wDBfP8A/Hq6uigDlPs/xA/6Cfhn/wAF8/8A8eo+z/ED/oJ+Gf8AwXz/APx6urooA5T7P8QP+gn4Z/8ABfP/APHqPs/xA/6Cfhn/AMF8/wD8erq6KAOU+z/ED/oJ+Gf/AAXz/wDx6j7P8QP+gn4Z/wDBfP8A/Hq6uigDlPs/xA/6Cfhn/wAF8/8A8eo+z/ED/oJ+Gf8AwXz/APx6urooA5T7P8QP+gn4Z/8ABfP/APHqPs/xA/6Cfhn/AMF8/wD8erq6KAPNvCUHjc6XefZdQ8PKn9qX24S2MzHf9pk3kYlHG7OB1AxknrW99n+IH/QT8M/+C+f/AOPVP4J/5A99/wBhjUf/AErlrpKAOU+z/ED/AKCfhn/wXz//AB6j7P8AED/oJ+Gf/BfP/wDHq6uigDlPs/xA/wCgn4Z/8F8//wAeo+z/ABA/6Cfhn/wXz/8Ax6urooA5T7P8QP8AoJ+Gf/BfP/8AHqPs/wAQP+gn4Z/8F8//AMerq6KAOD8QQeOx4b1Qz6j4caH7JL5gjsJwxXYc4JmIBx7Vehg8f+RHjUvDONoxnT5/T/rtWz4m/wCRU1j/AK8Z/wD0A1owf8e8X+4P5UAcx9n+IH/QT8M/+C+f/wCPUfZ/iB/0E/DP/gvn/wDj1dXRQByn2f4gf9BPwz/4L5//AI9R9n+IH/QT8M/+C+f/AOPV1dFAHKfZ/iB/0E/DP/gvn/8Aj1H2f4gf9BPwz/4L5/8A49XV0UAcp9n+IH/QT8M/+C+f/wCPVh+JYvFSJpp1m80aa1+18LZ2ksb7vKkxy0jDHXtXo9cp48/48NM/6/v/AGjLQA74cf8AIhaZ/wBtf/Rr11Nct8OP+RC0z/tr/wCjXrqaACuf0z/kdfEH/XG0/lJXQVz+mf8AI6+IP+uNp/KSgDoKKKKACiiigDn/AAP/AMiVpX/XH+proK5/wP8A8iVpX/XH+proKACiiigAooooAKKKKAOf8D/8iVpX/XH+proK5/wP/wAiVpX/AFx/qa6CgAqOf/j3l/3D/KpKjn/495f9w/yoAw/An/JPPDX/AGCrX/0UtdBXP+BP+SeeGv8AsFWv/opa6CgAooooAKKKKACiiigAooooAKKKKACiiigAooooAKKKKACiiigAooooAKKKKACiiigDn/E//Hx4f/7Csf8A6LkroK5/xP8A8fHh/wD7Csf/AKLkroKACiiigAooooAKKKKAKmq/8ge9/wCveT/0E1V8M/8AIqaP/wBeMH/oAq1qv/IHvf8Ar3k/9BNVfDP/ACKmj/8AXjB/6AKANWiiigAooooAKKKKACiiigAooooAK5v4g/8AJOfEn/YMuP8A0Wa6Sub+IP8AyTnxJ/2DLj/0WaAOkooooAKKKKACiiigAooooAKKKKACiiigDl/H3/IvWv8A2FdP/wDSuKuorl/H3/IvWv8A2FdP/wDSuKuooAKKKKACiiigAooooAKKKKACiiigCOf/AI95f9w/yrD8Cf8AJPPDX/YKtf8A0Utbk/8Ax7y/7h/lWH4E/wCSeeGv+wVa/wDopaAOgooooAKKKKACufk/5KHB/wBgqT/0aldBXPyf8lDg/wCwVJ/6NSgDoKKKKACiiigAooooAKKKKACiiigAooooAKKKKACiiigAooooA5vwT/yB77/sMaj/AOlctdJXN+Cf+QPff9hjUf8A0rlrpKACiiigAooooAKKKKAMrxN/yKmsf9eM/wD6Aa0YP+PeL/cH8qzvE3/Iqax/14z/APoBrRg/494v9wfyoAkooooAKKKKACiiigArlPHn/Hhpn/X9/wC0Za6uuU8ef8eGmf8AX9/7RloAx/AmgS3fgywnXXdWtw5lPlQyoEX943QFCf1ro/8AhGJv+hk1z/v/AB//ABFVvhx/yIWmf9tf/Rr11NAHP/8ACMTf9DJrn/f+P/4isPTvDsreLtcj/wCEg1lSkNqd4mTc2RJ1+Ttjj613lc/pn/I6+IP+uNp/KSgA/wCEYm/6GTXP+/8AH/8AEUf8IxN/0Mmuf9/4/wD4iugooA5//hGJv+hk1z/v/H/8RR/wjE3/AEMmuf8Af+P/AOIroKKAOD8HeHZZ/COmSDxBrMQaHOyOZAo5PTKVuf8ACMTf9DJrn/f+P/4ijwP/AMiVpX/XH+proKAOf/4Rib/oZNc/7/x//EUf8IxN/wBDJrn/AH/j/wDiK6CigDn/APhGJv8AoZNc/wC/8f8A8RR/wjE3/Qya5/3/AI//AIiugooA5/8A4Rib/oZNc/7/AMf/AMRR/wAIxN/0Mmuf9/4//iK6CigDg/B3h2Wfwjpkg8QazEGhzsjmQKOT0ylbn/CMTf8AQya5/wB/4/8A4ijwP/yJWlf9cf6mugoA5/8A4Rib/oZNc/7/AMf/AMRTJ/DEwgkP/CSa4flPWaP0/wByujqOf/j3l/3D/KgDh/Bfh2WfwL4emHiDWYg+mWzCOOZAqZiU4GU6Ctz/AIRib/oZNc/7/wAf/wARR4E/5J54a/7BVr/6KWugoA5//hGJv+hk1z/v/H/8RR/wjE3/AEMmuf8Af+P/AOIroKKAOf8A+EYm/wChk1z/AL/x/wDxFH/CMTf9DJrn/f8Aj/8AiK6CigDn/wDhGJv+hk1z/v8Ax/8AxFH/AAjE3/Qya5/3/j/+IroKKAOf/wCEYm/6GTXP+/8AH/8AEUf8IxN/0Mmuf9/4/wD4iugooA5//hGJv+hk1z/v/H/8RR/wjE3/AEMmuf8Af+P/AOIroKKAOf8A+EYm/wChk1z/AL/x/wDxFH/CMTf9DJrn/f8Aj/8AiK6CigDn/wDhGJv+hk1z/v8Ax/8AxFH/AAjE3/Qya5/3/j/+IroKKAOf/wCEYm/6GTXP+/8AH/8AEUf8IxN/0Mmuf9/4/wD4iugooA5//hGJv+hk1z/v/H/8RR/wjE3/AEMmuf8Af+P/AOIroKKAOf8A+EYm/wChk1z/AL/x/wDxFH/CMTf9DJrn/f8Aj/8AiK6CigDn/wDhGJv+hk1z/v8Ax/8AxFH/AAjE3/Qya5/3/j/+IroKKAOf/wCEYm/6GTXP+/8AH/8AEUf8IxN/0Mmuf9/4/wD4iugooA4PxF4dlin0MHxBrL79TRfnmQ7fkk5HydeP1rc/4Rib/oZNc/7/AMf/AMRR4n/4+PD/AP2FY/8A0XJXQUAc/wD8IxN/0Mmuf9/4/wD4ij/hGJv+hk1z/v8Ax/8AxFdBRQBz/wDwjE3/AEMmuf8Af+P/AOIo/wCEYm/6GTXP+/8AH/8AEV0FFAHP/wDCMTf9DJrn/f8Aj/8AiKP+EYm/6GTXP+/8f/xFdBRQByupeGZl0q8b/hI9bbEDnBmjwflP+xVfw74blk8M6VIPEOtIGs4TtSaMBcoOB8nSun1X/kD3v/XvJ/6Caq+Gf+RU0f8A68YP/QBQBU/4Rib/AKGTXP8Av/H/APEUf8IxN/0Mmuf9/wCP/wCIroKKAOf/AOEYm/6GTXP+/wDH/wDEUf8ACMTf9DJrn/f+P/4iugooA5//AIRib/oZNc/7/wAf/wARR/wjE3/Qya5/3/j/APiK6CigDn/+EYm/6GTXP+/8f/xFH/CMTf8AQya5/wB/4/8A4iugooA5/wD4Rib/AKGTXP8Av/H/APEUf8IxN/0Mmuf9/wCP/wCIroKKAOf/AOEYm/6GTXP+/wDH/wDEVgeOfDstv4C8QTHX9YlCafO3lyTIVbCHg4QcV39c38Qf+Sc+JP8AsGXH/os0ASf8IxN/0Mmuf9/4/wD4ij/hGJv+hk1z/v8Ax/8AxFdBRQBz/wDwjE3/AEMmuf8Af+P/AOIo/wCEYm/6GTXP+/8AH/8AEV0FFAHP/wDCMTf9DJrn/f8Aj/8AiKP+EYm/6GTXP+/8f/xFdBRQBz//AAjE3/Qya5/3/j/+Io/4Rib/AKGTXP8Av/H/APEV0FFAHP8A/CMTf9DJrn/f+P8A+Io/4Rib/oZNc/7/AMf/AMRXQUUAc/8A8IxN/wBDJrn/AH/j/wDiKP8AhGJv+hk1z/v/AB//ABFdBRQB55428PSwaHbudf1iXOp2K7ZJkIGbmMZ4TqM5HuK6P/hGJv8AoZNc/wC/8f8A8RVfx9/yL1r/ANhXT/8A0rirqKAOf/4Rib/oZNc/7/x//EUf8IxN/wBDJrn/AH/j/wDiK6CigDn/APhGJv8AoZNc/wC/8f8A8RR/wjE3/Qya5/3/AI//AIiugooA5/8A4Rib/oZNc/7/AMf/AMRR/wAIxN/0Mmuf9/4//iK6CigDn/8AhGJv+hk1z/v/AB//ABFH/CMTf9DJrn/f+P8A+IroKKAOf/4Rib/oZNc/7/x//EUf8IxN/wBDJrn/AH/j/wDiK6CigDnJ/DEwgkP/AAkmuH5T1mj9P9ysbwX4dln8C+Hph4g1mIPplswjjmQKmYlOBlOgruJ/+PeX/cP8qw/An/JPPDX/AGCrX/0UtAB/wjE3/Qya5/3/AI//AIij/hGJv+hk1z/v/H/8RXQUUAc//wAIxN/0Mmuf9/4//iKP+EYm/wChk1z/AL/x/wDxFdBRQBz/APwjE3/Qya5/3/j/APiKw38Oy/8ACdQQ/wDCQazk6ZI3mecm7/WoMfc6V3lc/J/yUOD/ALBUn/o1KAD/AIRib/oZNc/7/wAf/wARR/wjE3/Qya5/3/j/APiK6CigDn/+EYm/6GTXP+/8f/xFH/CMTf8AQya5/wB/4/8A4iugooA5/wD4Rib/AKGTXP8Av/H/APEUf8IxN/0Mmuf9/wCP/wCIroKKAOf/AOEYm/6GTXP+/wDH/wDEUf8ACMTf9DJrn/f+P/4iugooA5//AIRib/oZNc/7/wAf/wARR/wjE3/Qya5/3/j/APiK6CigDn/+EYm/6GTXP+/8f/xFH/CMTf8AQya5/wB/4/8A4iugooA5/wD4Rib/AKGTXP8Av/H/APEUf8IxN/0Mmuf9/wCP/wCIroKKAOf/AOEYm/6GTXP+/wDH/wDEUf8ACMTf9DJrn/f+P/4iugooA5//AIRib/oZNc/7/wAf/wARR/wjE3/Qya5/3/j/APiK6CigDgPCHh2WbSr1hr+sRY1W/TEcyAHF1KMn5Opxk+5Nb/8AwjE3/Qya5/3/AI//AIio/BP/ACB77/sMaj/6Vy10lAHP/wDCMTf9DJrn/f8Aj/8AiKP+EYm/6GTXP+/8f/xFdBRQBz//AAjE3/Qya5/3/j/+Io/4Rib/AKGTXP8Av/H/APEV0FFAHP8A/CMTf9DJrn/f+P8A+Io/4Rib/oZNc/7/AMf/AMRXQUUAcb4i8Nyx+GdVkPiHWnC2cx2vNGQ2EPB+TpV+HwxMYIz/AMJJrg+UdJo/T/cq94m/5FTWP+vGf/0A1owf8e8X+4P5UAYf/CMTf9DJrn/f+P8A+Io/4Rib/oZNc/7/AMf/AMRXQUUAc/8A8IxN/wBDJrn/AH/j/wDiKP8AhGJv+hk1z/v/AB//ABFdBRQBz/8AwjE3/Qya5/3/AI//AIij/hGJv+hk1z/v/H/8RXQUUAc//wAIxN/0Mmuf9/4//iK5/wAV6LJp8OmzNrGp3YN5t8u5kRl/1UnPCjmvQK5Tx5/x4aZ/1/f+0ZaAHfDj/kQtM/7a/wDo166muW+HH/IhaZ/21/8ARr11NABXP6Z/yOviD/rjafykroK5/TP+R18Qf9cbT+UlAHQUUUUAFFFFAHP+B/8AkStK/wCuP9TXQVz/AIH/AORK0r/rj/U10FABRRRQAUUUUAFFFFAHP+B/+RK0r/rj/U10Fc/4H/5ErSv+uP8AU10FABUc/wDx7y/7h/lUlRz/APHvL/uH+VAGH4E/5J54a/7BVr/6KWugrn/An/JPPDX/AGCrX/0UtdBQAUUUUAFFFFABRRRQAUUUUAFFFFABRRRQAUUUUAFFFFABRRRQAUUUUAFFFFABRRRQBz/if/j48P8A/YVj/wDRcldBXP8Aif8A4+PD/wD2FY//AEXJXQUAFFFFABRRRQAUUUUAVNV/5A97/wBe8n/oJqr4Z/5FTR/+vGD/ANAFWtV/5A97/wBe8n/oJqr4Z/5FTR/+vGD/ANAFAGrRRRQAUUUUAFFFFABRRRQAUUUUAFc38Qf+Sc+JP+wZcf8Aos10lc38Qf8AknPiT/sGXH/os0AdJRRRQAUUUUAFFFFABRRRQAUUUUAFFFFAHL+Pv+Retf8AsK6f/wClcVdRXL+Pv+Retf8AsK6f/wClcVdRQAUUUUAFFFFABRRRQAUUUUAFFFFAEc//AB7y/wC4f5Vh+BP+SeeGv+wVa/8Aopa3J/8Aj3l/3D/KsPwJ/wAk88Nf9gq1/wDRS0AdBRRRQAUUUUAFc/J/yUOD/sFSf+jUroK5+T/kocH/AGCpP/RqUAdBRRRQAUUUUAFFFFABRRRQAUUUUAFFFFABRRRQAUUUUAFFFFAHN+Cf+QPff9hjUf8A0rlrpK5vwT/yB77/ALDGo/8ApXLXSUAFFFFABRRRQAUUUUAZXib/AJFTWP8Arxn/APQDWjB/x7xf7g/lWd4m/wCRU1j/AK8Z/wD0A1owf8e8X+4P5UASUUUUAFFFFABRRRQAVynjz/jw0z/r+/8AaMtdXXKePP8Ajw0z/r+/9oy0AOf4beC5HZ38NaczscljCCSab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Uf8Ky8Ef9Cxpv/fkV1dFAHKf8Ky8Ef9Cxpv8A35FH/CsvBH/Qsab/AN+RXV0UAcp/wrLwR/0LGm/9+RR/wrLwR/0LGm/9+RXV0UAcp/wrLwR/0LGm/wDfkUf8Ky8Ef9Cxpv8A35FdXRQByn/CsvBH/Qsab/35FH/CsvBH/Qsab/35FdXRQByn/CsvBH/Qsab/AN+RR/wrLwR/0LGm/wDfkV1dFAHKf8Ky8Ef9Cxpv/fkVPafD/wAJWFytxaeH7GCZcgPHHgjPB5rp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4AooA+/6K+AKKAPv+ivgCigD7/or4AooA+/6K+AKKAPv+ivgCigD7/or4AooA+/6K+AKKAPv+ivgCigD7/or4AooA+/6K+AKKAPv+ivgCigD7/or4AooA+/6K+QPgl/yV7Qv+3j/0nkr6/oAKKKKACiiigAooooAKKKKACiiigAooooAKKKKACiiigAooooAKKKKACiiigAooooAKKKKACiiigAooooAKKKKACiuf8d/8k88S/wDYKuv/AEU1fEFAH3/RXwBRQB9/0V8AUUAff9FfAFFAH3/RXwBRQB9/0V8AUUAff9FfAFff9ABRRRQAUUUUAFFFFABRRRQAUUUUAFFFFABRRRQAUUUUAFFFFABRRRQAUUUUAFFFFABRRRQAUUUUAFFFFABRRRQAUUUUAFFFFABRRRQAUUUUAFFFFAH/2Q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0550"/>
          <a:ext cx="247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1</xdr:row>
      <xdr:rowOff>88900</xdr:rowOff>
    </xdr:from>
    <xdr:to>
      <xdr:col>3</xdr:col>
      <xdr:colOff>361950</xdr:colOff>
      <xdr:row>8</xdr:row>
      <xdr:rowOff>146050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285750"/>
          <a:ext cx="14224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424815</xdr:colOff>
      <xdr:row>0</xdr:row>
      <xdr:rowOff>74295</xdr:rowOff>
    </xdr:from>
    <xdr:to>
      <xdr:col>10</xdr:col>
      <xdr:colOff>320040</xdr:colOff>
      <xdr:row>4</xdr:row>
      <xdr:rowOff>82210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8335" y="74295"/>
          <a:ext cx="748665" cy="66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424815</xdr:colOff>
      <xdr:row>0</xdr:row>
      <xdr:rowOff>74295</xdr:rowOff>
    </xdr:from>
    <xdr:to>
      <xdr:col>10</xdr:col>
      <xdr:colOff>320040</xdr:colOff>
      <xdr:row>4</xdr:row>
      <xdr:rowOff>82210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5215C5-87D9-40D0-A0E8-675FF65A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7895" y="74295"/>
          <a:ext cx="748665" cy="66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373379</xdr:colOff>
      <xdr:row>0</xdr:row>
      <xdr:rowOff>15240</xdr:rowOff>
    </xdr:from>
    <xdr:to>
      <xdr:col>10</xdr:col>
      <xdr:colOff>264794</xdr:colOff>
      <xdr:row>4</xdr:row>
      <xdr:rowOff>55540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5240"/>
          <a:ext cx="699135" cy="665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373379</xdr:colOff>
      <xdr:row>0</xdr:row>
      <xdr:rowOff>15240</xdr:rowOff>
    </xdr:from>
    <xdr:to>
      <xdr:col>10</xdr:col>
      <xdr:colOff>264794</xdr:colOff>
      <xdr:row>4</xdr:row>
      <xdr:rowOff>55540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574C862-5AB4-4427-BBAD-BC0EC66F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5240"/>
          <a:ext cx="699135" cy="665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235527</xdr:colOff>
      <xdr:row>0</xdr:row>
      <xdr:rowOff>98715</xdr:rowOff>
    </xdr:from>
    <xdr:to>
      <xdr:col>9</xdr:col>
      <xdr:colOff>189635</xdr:colOff>
      <xdr:row>4</xdr:row>
      <xdr:rowOff>23676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9636" y="98715"/>
          <a:ext cx="660690" cy="659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261937</xdr:colOff>
      <xdr:row>0</xdr:row>
      <xdr:rowOff>0</xdr:rowOff>
    </xdr:from>
    <xdr:to>
      <xdr:col>9</xdr:col>
      <xdr:colOff>312737</xdr:colOff>
      <xdr:row>3</xdr:row>
      <xdr:rowOff>93957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733425" cy="65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261937</xdr:colOff>
      <xdr:row>0</xdr:row>
      <xdr:rowOff>0</xdr:rowOff>
    </xdr:from>
    <xdr:to>
      <xdr:col>9</xdr:col>
      <xdr:colOff>312737</xdr:colOff>
      <xdr:row>3</xdr:row>
      <xdr:rowOff>93957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D64CCFC-6E9B-4717-8136-9718234D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5037" y="0"/>
          <a:ext cx="759460" cy="673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412750</xdr:colOff>
      <xdr:row>0</xdr:row>
      <xdr:rowOff>0</xdr:rowOff>
    </xdr:from>
    <xdr:to>
      <xdr:col>10</xdr:col>
      <xdr:colOff>152400</xdr:colOff>
      <xdr:row>3</xdr:row>
      <xdr:rowOff>93957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250" y="0"/>
          <a:ext cx="679450" cy="671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246063</xdr:colOff>
      <xdr:row>0</xdr:row>
      <xdr:rowOff>87312</xdr:rowOff>
    </xdr:from>
    <xdr:to>
      <xdr:col>9</xdr:col>
      <xdr:colOff>304801</xdr:colOff>
      <xdr:row>4</xdr:row>
      <xdr:rowOff>30457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1" y="87312"/>
          <a:ext cx="733425" cy="65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222250</xdr:colOff>
      <xdr:row>0</xdr:row>
      <xdr:rowOff>63500</xdr:rowOff>
    </xdr:from>
    <xdr:to>
      <xdr:col>9</xdr:col>
      <xdr:colOff>280987</xdr:colOff>
      <xdr:row>4</xdr:row>
      <xdr:rowOff>6645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3375" y="63500"/>
          <a:ext cx="733425" cy="65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150495</xdr:colOff>
      <xdr:row>0</xdr:row>
      <xdr:rowOff>59055</xdr:rowOff>
    </xdr:from>
    <xdr:to>
      <xdr:col>10</xdr:col>
      <xdr:colOff>121920</xdr:colOff>
      <xdr:row>3</xdr:row>
      <xdr:rowOff>133645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9055"/>
          <a:ext cx="748665" cy="66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</xdr:colOff>
      <xdr:row>0</xdr:row>
      <xdr:rowOff>55562</xdr:rowOff>
    </xdr:from>
    <xdr:to>
      <xdr:col>8</xdr:col>
      <xdr:colOff>368300</xdr:colOff>
      <xdr:row>3</xdr:row>
      <xdr:rowOff>141582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0" y="55562"/>
          <a:ext cx="733425" cy="65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38100</xdr:colOff>
      <xdr:row>0</xdr:row>
      <xdr:rowOff>66675</xdr:rowOff>
    </xdr:from>
    <xdr:to>
      <xdr:col>26</xdr:col>
      <xdr:colOff>333375</xdr:colOff>
      <xdr:row>3</xdr:row>
      <xdr:rowOff>143170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66675"/>
          <a:ext cx="733425" cy="65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66675</xdr:colOff>
      <xdr:row>0</xdr:row>
      <xdr:rowOff>19050</xdr:rowOff>
    </xdr:from>
    <xdr:to>
      <xdr:col>27</xdr:col>
      <xdr:colOff>34290</xdr:colOff>
      <xdr:row>3</xdr:row>
      <xdr:rowOff>95545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19050"/>
          <a:ext cx="733425" cy="65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9525</xdr:rowOff>
    </xdr:from>
    <xdr:to>
      <xdr:col>20</xdr:col>
      <xdr:colOff>306705</xdr:colOff>
      <xdr:row>3</xdr:row>
      <xdr:rowOff>86020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9525"/>
          <a:ext cx="733425" cy="65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64770</xdr:rowOff>
    </xdr:from>
    <xdr:to>
      <xdr:col>24</xdr:col>
      <xdr:colOff>20955</xdr:colOff>
      <xdr:row>3</xdr:row>
      <xdr:rowOff>141265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8860" y="64770"/>
          <a:ext cx="744855" cy="66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396240</xdr:colOff>
      <xdr:row>0</xdr:row>
      <xdr:rowOff>0</xdr:rowOff>
    </xdr:from>
    <xdr:to>
      <xdr:col>15</xdr:col>
      <xdr:colOff>133350</xdr:colOff>
      <xdr:row>3</xdr:row>
      <xdr:rowOff>43324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1940" y="0"/>
          <a:ext cx="697230" cy="622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0</xdr:row>
      <xdr:rowOff>0</xdr:rowOff>
    </xdr:from>
    <xdr:to>
      <xdr:col>15</xdr:col>
      <xdr:colOff>224790</xdr:colOff>
      <xdr:row>3</xdr:row>
      <xdr:rowOff>28870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733425" cy="65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0</xdr:row>
      <xdr:rowOff>9525</xdr:rowOff>
    </xdr:from>
    <xdr:to>
      <xdr:col>15</xdr:col>
      <xdr:colOff>276225</xdr:colOff>
      <xdr:row>2</xdr:row>
      <xdr:rowOff>179631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9525"/>
          <a:ext cx="657225" cy="58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155864</xdr:colOff>
      <xdr:row>0</xdr:row>
      <xdr:rowOff>77931</xdr:rowOff>
    </xdr:from>
    <xdr:to>
      <xdr:col>15</xdr:col>
      <xdr:colOff>371475</xdr:colOff>
      <xdr:row>3</xdr:row>
      <xdr:rowOff>35023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159" y="77931"/>
          <a:ext cx="657225" cy="58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0</xdr:row>
      <xdr:rowOff>0</xdr:rowOff>
    </xdr:from>
    <xdr:to>
      <xdr:col>15</xdr:col>
      <xdr:colOff>276225</xdr:colOff>
      <xdr:row>3</xdr:row>
      <xdr:rowOff>17706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0"/>
          <a:ext cx="657225" cy="58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zoomScaleNormal="100" workbookViewId="0">
      <selection activeCell="L6" sqref="L6"/>
    </sheetView>
  </sheetViews>
  <sheetFormatPr defaultColWidth="10" defaultRowHeight="15.6"/>
  <cols>
    <col min="1" max="1" width="10" style="41"/>
    <col min="2" max="3" width="10" style="39"/>
    <col min="4" max="4" width="10" style="41"/>
    <col min="5" max="5" width="10" style="42"/>
    <col min="6" max="6" width="10" style="41"/>
    <col min="7" max="7" width="10" style="39"/>
    <col min="8" max="16384" width="10" style="41"/>
  </cols>
  <sheetData>
    <row r="2" spans="2:4">
      <c r="C2" s="40"/>
    </row>
    <row r="5" spans="2:4">
      <c r="B5" s="43"/>
    </row>
    <row r="6" spans="2:4">
      <c r="B6" s="43"/>
    </row>
    <row r="7" spans="2:4">
      <c r="B7" s="43"/>
    </row>
    <row r="8" spans="2:4">
      <c r="B8" s="43"/>
    </row>
    <row r="9" spans="2:4">
      <c r="B9" s="43"/>
    </row>
    <row r="10" spans="2:4">
      <c r="B10" s="43"/>
    </row>
    <row r="11" spans="2:4">
      <c r="B11" s="43"/>
    </row>
    <row r="12" spans="2:4" ht="21">
      <c r="B12" s="44" t="s">
        <v>362</v>
      </c>
    </row>
    <row r="13" spans="2:4" ht="21">
      <c r="B13" s="44"/>
    </row>
    <row r="14" spans="2:4">
      <c r="B14" s="45"/>
      <c r="D14" s="46"/>
    </row>
    <row r="15" spans="2:4">
      <c r="B15" s="45"/>
    </row>
    <row r="16" spans="2:4">
      <c r="B16" s="43"/>
    </row>
    <row r="17" spans="2:9">
      <c r="B17" s="43" t="s">
        <v>35</v>
      </c>
      <c r="I17" s="42" t="s">
        <v>97</v>
      </c>
    </row>
    <row r="18" spans="2:9">
      <c r="B18" s="43"/>
    </row>
    <row r="19" spans="2:9">
      <c r="B19" s="45" t="s">
        <v>363</v>
      </c>
    </row>
    <row r="20" spans="2:9">
      <c r="B20" s="43"/>
    </row>
    <row r="21" spans="2:9">
      <c r="B21" s="45" t="s">
        <v>98</v>
      </c>
      <c r="H21" s="41" t="s">
        <v>387</v>
      </c>
      <c r="I21" s="47"/>
    </row>
    <row r="22" spans="2:9" ht="14.4" customHeight="1">
      <c r="B22" s="45"/>
    </row>
    <row r="23" spans="2:9" ht="11.1" customHeight="1">
      <c r="B23" s="45"/>
    </row>
    <row r="24" spans="2:9">
      <c r="B24" s="43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830"/>
  <sheetViews>
    <sheetView workbookViewId="0">
      <selection activeCell="A4" sqref="A4"/>
    </sheetView>
  </sheetViews>
  <sheetFormatPr defaultColWidth="14.44140625" defaultRowHeight="15" customHeight="1"/>
  <cols>
    <col min="1" max="1" width="5.21875" customWidth="1"/>
    <col min="2" max="2" width="6.109375" hidden="1" customWidth="1"/>
    <col min="3" max="3" width="7.6640625" bestFit="1" customWidth="1"/>
    <col min="4" max="4" width="13.5546875" bestFit="1" customWidth="1"/>
    <col min="5" max="5" width="10.33203125" customWidth="1"/>
    <col min="6" max="7" width="10.5546875" bestFit="1" customWidth="1"/>
    <col min="8" max="8" width="23.6640625" bestFit="1" customWidth="1"/>
    <col min="9" max="9" width="7" customWidth="1"/>
    <col min="10" max="10" width="5.44140625" bestFit="1" customWidth="1"/>
    <col min="11" max="11" width="5.6640625" customWidth="1"/>
    <col min="12" max="24" width="9.109375" customWidth="1"/>
  </cols>
  <sheetData>
    <row r="1" spans="1:24" ht="2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2.75" customHeight="1">
      <c r="A2" s="8" t="s">
        <v>5</v>
      </c>
      <c r="B2" s="8"/>
      <c r="C2" s="8"/>
      <c r="D2" s="8"/>
      <c r="E2" s="8"/>
      <c r="F2" s="8"/>
      <c r="G2" s="8"/>
      <c r="H2" s="54">
        <v>45698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5.4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2.75" customHeight="1">
      <c r="A4" s="8"/>
      <c r="B4" s="8"/>
      <c r="C4" s="9" t="s">
        <v>6</v>
      </c>
      <c r="D4" s="9"/>
      <c r="E4" s="9" t="s">
        <v>225</v>
      </c>
      <c r="F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2.75" customHeight="1" thickBot="1">
      <c r="A5" s="8"/>
      <c r="B5" s="8"/>
      <c r="C5" s="8"/>
      <c r="D5" s="8"/>
      <c r="E5" s="8"/>
      <c r="F5" s="8">
        <v>1</v>
      </c>
      <c r="G5" s="8" t="s">
        <v>7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2.75" customHeight="1" thickBot="1">
      <c r="A6" s="10" t="s">
        <v>8</v>
      </c>
      <c r="B6" s="11"/>
      <c r="C6" s="12" t="s">
        <v>1</v>
      </c>
      <c r="D6" s="102" t="s">
        <v>2</v>
      </c>
      <c r="E6" s="2" t="s">
        <v>3</v>
      </c>
      <c r="F6" s="2" t="s">
        <v>100</v>
      </c>
      <c r="G6" s="2" t="s">
        <v>17</v>
      </c>
      <c r="H6" s="103" t="s">
        <v>4</v>
      </c>
      <c r="I6" s="13" t="s">
        <v>9</v>
      </c>
      <c r="J6" s="1" t="s">
        <v>229</v>
      </c>
      <c r="K6" s="14" t="s">
        <v>10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7.25" customHeight="1">
      <c r="A7" s="15">
        <v>1</v>
      </c>
      <c r="B7" s="16"/>
      <c r="C7" s="4" t="s">
        <v>61</v>
      </c>
      <c r="D7" s="28" t="s">
        <v>341</v>
      </c>
      <c r="E7" s="24">
        <v>40129</v>
      </c>
      <c r="F7" s="23" t="s">
        <v>35</v>
      </c>
      <c r="G7" s="23" t="s">
        <v>36</v>
      </c>
      <c r="H7" s="23" t="s">
        <v>76</v>
      </c>
      <c r="I7" s="17">
        <v>10.36</v>
      </c>
      <c r="J7" s="104">
        <v>0.44400000000000001</v>
      </c>
      <c r="K7" s="18" t="str">
        <f>IF(ISBLANK(I7),"",IF(I7="DQ","",IF(I7="DNF","",IF(I7="DNS","",IF(I7&gt;10.34,"",IF(I7&lt;=7.25,"TSM",IF(I7&lt;=7.45,"SM",IF(I7&lt;=7.7,"KSM",IF(I7&lt;=8,"I A",IF(I7&lt;=8.44,"II A",IF(I7&lt;=9.04,"III A",IF(I7&lt;=9.64,"I JA",IF(I7&lt;=10.04,"II JA",IF(I7&lt;=10.34,"III JA"))))))))))))))</f>
        <v/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7.25" customHeight="1">
      <c r="A8" s="15">
        <v>2</v>
      </c>
      <c r="B8" s="16"/>
      <c r="C8" s="4" t="s">
        <v>339</v>
      </c>
      <c r="D8" s="28" t="s">
        <v>340</v>
      </c>
      <c r="E8" s="24">
        <v>40045</v>
      </c>
      <c r="F8" s="23" t="s">
        <v>35</v>
      </c>
      <c r="G8" s="23" t="s">
        <v>36</v>
      </c>
      <c r="H8" s="23" t="s">
        <v>60</v>
      </c>
      <c r="I8" s="17">
        <v>9.41</v>
      </c>
      <c r="J8" s="104">
        <v>0.19500000000000001</v>
      </c>
      <c r="K8" s="18" t="str">
        <f t="shared" ref="K8:K11" si="0">IF(ISBLANK(I8),"",IF(I8="DQ","",IF(I8="DNF","",IF(I8="DNS","",IF(I8&gt;10.34,"",IF(I8&lt;=7.25,"TSM",IF(I8&lt;=7.45,"SM",IF(I8&lt;=7.7,"KSM",IF(I8&lt;=8,"I A",IF(I8&lt;=8.44,"II A",IF(I8&lt;=9.04,"III A",IF(I8&lt;=9.64,"I JA",IF(I8&lt;=10.04,"II JA",IF(I8&lt;=10.34,"III JA"))))))))))))))</f>
        <v>I JA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7.25" customHeight="1">
      <c r="A9" s="15">
        <v>3</v>
      </c>
      <c r="B9" s="16"/>
      <c r="C9" s="4" t="s">
        <v>46</v>
      </c>
      <c r="D9" s="28" t="s">
        <v>47</v>
      </c>
      <c r="E9" s="24">
        <v>40156</v>
      </c>
      <c r="F9" s="23" t="s">
        <v>35</v>
      </c>
      <c r="G9" s="23" t="s">
        <v>36</v>
      </c>
      <c r="H9" s="23" t="s">
        <v>45</v>
      </c>
      <c r="I9" s="17">
        <v>8.85</v>
      </c>
      <c r="J9" s="104">
        <v>0.158</v>
      </c>
      <c r="K9" s="18" t="str">
        <f t="shared" si="0"/>
        <v>III A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7.25" customHeight="1">
      <c r="A10" s="15">
        <v>4</v>
      </c>
      <c r="B10" s="16"/>
      <c r="C10" s="4" t="s">
        <v>40</v>
      </c>
      <c r="D10" s="28" t="s">
        <v>90</v>
      </c>
      <c r="E10" s="24">
        <v>40077</v>
      </c>
      <c r="F10" s="23" t="s">
        <v>35</v>
      </c>
      <c r="G10" s="23" t="s">
        <v>36</v>
      </c>
      <c r="H10" s="23" t="s">
        <v>60</v>
      </c>
      <c r="I10" s="17">
        <v>8.85</v>
      </c>
      <c r="J10" s="104">
        <v>0.33600000000000002</v>
      </c>
      <c r="K10" s="18" t="str">
        <f t="shared" si="0"/>
        <v>III A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7.25" customHeight="1">
      <c r="A11" s="15">
        <v>5</v>
      </c>
      <c r="B11" s="16"/>
      <c r="C11" s="4" t="s">
        <v>84</v>
      </c>
      <c r="D11" s="28" t="s">
        <v>111</v>
      </c>
      <c r="E11" s="24">
        <v>40078</v>
      </c>
      <c r="F11" s="23" t="s">
        <v>35</v>
      </c>
      <c r="G11" s="23" t="s">
        <v>36</v>
      </c>
      <c r="H11" s="23" t="s">
        <v>42</v>
      </c>
      <c r="I11" s="17">
        <v>8.82</v>
      </c>
      <c r="J11" s="104">
        <v>0.17499999999999999</v>
      </c>
      <c r="K11" s="18" t="str">
        <f t="shared" si="0"/>
        <v>III A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7.25" customHeight="1">
      <c r="A12" s="15">
        <v>6</v>
      </c>
      <c r="B12" s="16"/>
      <c r="C12" s="4" t="s">
        <v>342</v>
      </c>
      <c r="D12" s="28" t="s">
        <v>343</v>
      </c>
      <c r="E12" s="24">
        <v>40174</v>
      </c>
      <c r="F12" s="23" t="s">
        <v>35</v>
      </c>
      <c r="G12" s="23" t="s">
        <v>36</v>
      </c>
      <c r="H12" s="23" t="s">
        <v>60</v>
      </c>
      <c r="I12" s="17">
        <v>9.99</v>
      </c>
      <c r="J12" s="104">
        <v>0.22500000000000001</v>
      </c>
      <c r="K12" s="18" t="str">
        <f>IF(ISBLANK(I12),"",IF(I12="DQ","",IF(I12="DNF","",IF(I12="DNS","",IF(I12&gt;10.34,"",IF(I12&lt;=7.25,"TSM",IF(I12&lt;=7.45,"SM",IF(I12&lt;=7.7,"KSM",IF(I12&lt;=8,"I A",IF(I12&lt;=8.44,"II A",IF(I12&lt;=9.04,"III A",IF(I12&lt;=9.64,"I JA",IF(I12&lt;=10.04,"II JA",IF(I12&lt;=10.34,"III JA"))))))))))))))</f>
        <v>II JA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2.75" customHeight="1">
      <c r="A13" s="19"/>
      <c r="B13" s="19"/>
      <c r="C13" s="19"/>
      <c r="D13" s="19"/>
      <c r="E13" s="20"/>
      <c r="F13" s="8">
        <v>2</v>
      </c>
      <c r="G13" s="8" t="s">
        <v>7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7.25" customHeight="1">
      <c r="A14" s="15">
        <v>1</v>
      </c>
      <c r="B14" s="16"/>
      <c r="C14" s="4" t="s">
        <v>86</v>
      </c>
      <c r="D14" s="28" t="s">
        <v>223</v>
      </c>
      <c r="E14" s="24">
        <v>39035</v>
      </c>
      <c r="F14" s="23" t="s">
        <v>35</v>
      </c>
      <c r="G14" s="23" t="s">
        <v>36</v>
      </c>
      <c r="H14" s="23" t="s">
        <v>60</v>
      </c>
      <c r="I14" s="17">
        <v>8.4</v>
      </c>
      <c r="J14" s="104">
        <v>0.22</v>
      </c>
      <c r="K14" s="18" t="str">
        <f t="shared" ref="K14:K19" si="1">IF(ISBLANK(I14),"",IF(I14="DQ","",IF(I14="DNF","",IF(I14="DNS","",IF(I14&gt;10.34,"",IF(I14&lt;=7.25,"TSM",IF(I14&lt;=7.45,"SM",IF(I14&lt;=7.7,"KSM",IF(I14&lt;=8,"I A",IF(I14&lt;=8.44,"II A",IF(I14&lt;=9.04,"III A",IF(I14&lt;=9.64,"I JA",IF(I14&lt;=10.04,"II JA",IF(I14&lt;=10.34,"III JA"))))))))))))))</f>
        <v>II A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7.25" customHeight="1">
      <c r="A15" s="15">
        <v>2</v>
      </c>
      <c r="B15" s="16"/>
      <c r="C15" s="4" t="s">
        <v>53</v>
      </c>
      <c r="D15" s="28" t="s">
        <v>108</v>
      </c>
      <c r="E15" s="24">
        <v>38649</v>
      </c>
      <c r="F15" s="23" t="s">
        <v>35</v>
      </c>
      <c r="G15" s="23" t="s">
        <v>36</v>
      </c>
      <c r="H15" s="23" t="s">
        <v>37</v>
      </c>
      <c r="I15" s="17">
        <v>8.48</v>
      </c>
      <c r="J15" s="104">
        <v>0.20399999999999999</v>
      </c>
      <c r="K15" s="18" t="str">
        <f t="shared" si="1"/>
        <v>III A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7.25" customHeight="1">
      <c r="A16" s="15">
        <v>3</v>
      </c>
      <c r="B16" s="16"/>
      <c r="C16" s="4" t="s">
        <v>50</v>
      </c>
      <c r="D16" s="28" t="s">
        <v>296</v>
      </c>
      <c r="E16" s="24">
        <v>33576</v>
      </c>
      <c r="F16" s="23" t="s">
        <v>158</v>
      </c>
      <c r="G16" s="23" t="s">
        <v>290</v>
      </c>
      <c r="H16" s="23" t="s">
        <v>281</v>
      </c>
      <c r="I16" s="17">
        <v>7.57</v>
      </c>
      <c r="J16" s="104">
        <v>0.13300000000000001</v>
      </c>
      <c r="K16" s="18" t="str">
        <f t="shared" si="1"/>
        <v>KSM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7.25" customHeight="1">
      <c r="A17" s="15">
        <v>4</v>
      </c>
      <c r="B17" s="16"/>
      <c r="C17" s="4" t="s">
        <v>188</v>
      </c>
      <c r="D17" s="28" t="s">
        <v>189</v>
      </c>
      <c r="E17" s="24">
        <v>37659</v>
      </c>
      <c r="F17" s="23" t="s">
        <v>35</v>
      </c>
      <c r="G17" s="23" t="s">
        <v>36</v>
      </c>
      <c r="H17" s="23" t="s">
        <v>190</v>
      </c>
      <c r="I17" s="17">
        <v>7.87</v>
      </c>
      <c r="J17" s="104">
        <v>0.13</v>
      </c>
      <c r="K17" s="18" t="str">
        <f t="shared" si="1"/>
        <v>I A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7.25" customHeight="1">
      <c r="A18" s="15">
        <v>5</v>
      </c>
      <c r="B18" s="16"/>
      <c r="C18" s="4" t="s">
        <v>188</v>
      </c>
      <c r="D18" s="28" t="s">
        <v>58</v>
      </c>
      <c r="E18" s="24">
        <v>38486</v>
      </c>
      <c r="F18" s="23" t="s">
        <v>35</v>
      </c>
      <c r="G18" s="23" t="s">
        <v>36</v>
      </c>
      <c r="H18" s="97" t="s">
        <v>102</v>
      </c>
      <c r="I18" s="17">
        <v>8.59</v>
      </c>
      <c r="J18" s="104">
        <v>0.17299999999999999</v>
      </c>
      <c r="K18" s="18" t="str">
        <f t="shared" si="1"/>
        <v>III A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7.25" customHeight="1">
      <c r="A19" s="15">
        <v>6</v>
      </c>
      <c r="B19" s="16"/>
      <c r="C19" s="4" t="s">
        <v>227</v>
      </c>
      <c r="D19" s="28" t="s">
        <v>249</v>
      </c>
      <c r="E19" s="24">
        <v>38281</v>
      </c>
      <c r="F19" s="23" t="s">
        <v>35</v>
      </c>
      <c r="G19" s="23" t="s">
        <v>162</v>
      </c>
      <c r="H19" s="23" t="s">
        <v>163</v>
      </c>
      <c r="I19" s="17">
        <v>8.7100000000000009</v>
      </c>
      <c r="J19" s="104">
        <v>0.14299999999999999</v>
      </c>
      <c r="K19" s="18" t="str">
        <f t="shared" si="1"/>
        <v>III A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2.75" customHeight="1">
      <c r="A20" s="19"/>
      <c r="B20" s="19"/>
      <c r="C20" s="19"/>
      <c r="D20" s="19"/>
      <c r="E20" s="20"/>
      <c r="F20" s="8">
        <v>3</v>
      </c>
      <c r="G20" s="8" t="s">
        <v>7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17.25" customHeight="1">
      <c r="A21" s="15">
        <v>1</v>
      </c>
      <c r="B21" s="16"/>
      <c r="C21" s="4" t="s">
        <v>328</v>
      </c>
      <c r="D21" s="28" t="s">
        <v>329</v>
      </c>
      <c r="E21" s="24">
        <v>40284</v>
      </c>
      <c r="F21" s="23" t="s">
        <v>35</v>
      </c>
      <c r="G21" s="23" t="s">
        <v>36</v>
      </c>
      <c r="H21" s="23" t="s">
        <v>103</v>
      </c>
      <c r="I21" s="17">
        <v>9.8000000000000007</v>
      </c>
      <c r="J21" s="104">
        <v>0.26100000000000001</v>
      </c>
      <c r="K21" s="18" t="str">
        <f t="shared" ref="K21:K26" si="2">IF(ISBLANK(I21),"",IF(I21="DQ","",IF(I21="DNF","",IF(I21="DNS","",IF(I21&gt;10.34,"",IF(I21&lt;=7.25,"TSM",IF(I21&lt;=7.45,"SM",IF(I21&lt;=7.7,"KSM",IF(I21&lt;=8,"I A",IF(I21&lt;=8.44,"II A",IF(I21&lt;=9.04,"III A",IF(I21&lt;=9.64,"I JA",IF(I21&lt;=10.04,"II JA",IF(I21&lt;=10.34,"III JA"))))))))))))))</f>
        <v>II JA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7.25" customHeight="1">
      <c r="A22" s="15">
        <v>2</v>
      </c>
      <c r="B22" s="16"/>
      <c r="C22" s="4" t="s">
        <v>112</v>
      </c>
      <c r="D22" s="28" t="s">
        <v>113</v>
      </c>
      <c r="E22" s="24">
        <v>39815</v>
      </c>
      <c r="F22" s="23" t="s">
        <v>35</v>
      </c>
      <c r="G22" s="23" t="s">
        <v>36</v>
      </c>
      <c r="H22" s="23" t="s">
        <v>42</v>
      </c>
      <c r="I22" s="17">
        <v>8.93</v>
      </c>
      <c r="J22" s="104">
        <v>0.27100000000000002</v>
      </c>
      <c r="K22" s="18" t="str">
        <f t="shared" si="2"/>
        <v>III A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7.25" customHeight="1">
      <c r="A23" s="15">
        <v>3</v>
      </c>
      <c r="B23" s="16"/>
      <c r="C23" s="4" t="s">
        <v>134</v>
      </c>
      <c r="D23" s="28" t="s">
        <v>199</v>
      </c>
      <c r="E23" s="24">
        <v>36637</v>
      </c>
      <c r="F23" s="23" t="s">
        <v>35</v>
      </c>
      <c r="G23" s="23" t="s">
        <v>72</v>
      </c>
      <c r="H23" s="23" t="s">
        <v>185</v>
      </c>
      <c r="I23" s="17">
        <v>7.89</v>
      </c>
      <c r="J23" s="104">
        <v>0.20599999999999999</v>
      </c>
      <c r="K23" s="18" t="str">
        <f t="shared" si="2"/>
        <v>I A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7.25" customHeight="1">
      <c r="A24" s="15">
        <v>4</v>
      </c>
      <c r="B24" s="16"/>
      <c r="C24" s="4" t="s">
        <v>75</v>
      </c>
      <c r="D24" s="28" t="s">
        <v>294</v>
      </c>
      <c r="E24" s="24">
        <v>38287</v>
      </c>
      <c r="F24" s="23" t="s">
        <v>158</v>
      </c>
      <c r="G24" s="23" t="s">
        <v>290</v>
      </c>
      <c r="H24" s="23" t="s">
        <v>295</v>
      </c>
      <c r="I24" s="17" t="s">
        <v>368</v>
      </c>
      <c r="J24" s="104"/>
      <c r="K24" s="18" t="str">
        <f t="shared" si="2"/>
        <v/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7.25" customHeight="1">
      <c r="A25" s="15">
        <v>5</v>
      </c>
      <c r="B25" s="16"/>
      <c r="C25" s="4" t="s">
        <v>33</v>
      </c>
      <c r="D25" s="28" t="s">
        <v>34</v>
      </c>
      <c r="E25" s="24">
        <v>39923</v>
      </c>
      <c r="F25" s="23" t="s">
        <v>35</v>
      </c>
      <c r="G25" s="23" t="s">
        <v>36</v>
      </c>
      <c r="H25" s="23" t="s">
        <v>37</v>
      </c>
      <c r="I25" s="17">
        <v>8.31</v>
      </c>
      <c r="J25" s="104">
        <v>0.21299999999999999</v>
      </c>
      <c r="K25" s="18" t="str">
        <f t="shared" si="2"/>
        <v>II A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7.25" customHeight="1">
      <c r="A26" s="15">
        <v>6</v>
      </c>
      <c r="B26" s="16"/>
      <c r="C26" s="4" t="s">
        <v>48</v>
      </c>
      <c r="D26" s="28" t="s">
        <v>336</v>
      </c>
      <c r="E26" s="24">
        <v>38988</v>
      </c>
      <c r="F26" s="23" t="s">
        <v>35</v>
      </c>
      <c r="G26" s="23" t="s">
        <v>36</v>
      </c>
      <c r="H26" s="23" t="s">
        <v>60</v>
      </c>
      <c r="I26" s="17">
        <v>9.09</v>
      </c>
      <c r="J26" s="104">
        <v>0.16600000000000001</v>
      </c>
      <c r="K26" s="18" t="str">
        <f t="shared" si="2"/>
        <v>I JA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2.75" customHeight="1">
      <c r="A27" s="19"/>
      <c r="B27" s="19"/>
      <c r="C27" s="19"/>
      <c r="D27" s="19"/>
      <c r="E27" s="20"/>
      <c r="F27" s="8">
        <v>4</v>
      </c>
      <c r="G27" s="8" t="s">
        <v>7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17.25" customHeight="1">
      <c r="A28" s="15">
        <v>1</v>
      </c>
      <c r="B28" s="16"/>
      <c r="C28" s="4" t="s">
        <v>104</v>
      </c>
      <c r="D28" s="28" t="s">
        <v>110</v>
      </c>
      <c r="E28" s="24">
        <v>39870</v>
      </c>
      <c r="F28" s="23" t="s">
        <v>35</v>
      </c>
      <c r="G28" s="23" t="s">
        <v>36</v>
      </c>
      <c r="H28" s="23" t="s">
        <v>42</v>
      </c>
      <c r="I28" s="17">
        <v>8.4600000000000009</v>
      </c>
      <c r="J28" s="104">
        <v>0.154</v>
      </c>
      <c r="K28" s="18" t="str">
        <f t="shared" ref="K28:K33" si="3">IF(ISBLANK(I28),"",IF(I28="DQ","",IF(I28="DNF","",IF(I28="DNS","",IF(I28&gt;10.34,"",IF(I28&lt;=7.25,"TSM",IF(I28&lt;=7.45,"SM",IF(I28&lt;=7.7,"KSM",IF(I28&lt;=8,"I A",IF(I28&lt;=8.44,"II A",IF(I28&lt;=9.04,"III A",IF(I28&lt;=9.64,"I JA",IF(I28&lt;=10.04,"II JA",IF(I28&lt;=10.34,"III JA"))))))))))))))</f>
        <v>III A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7.25" customHeight="1">
      <c r="A29" s="15">
        <v>2</v>
      </c>
      <c r="B29" s="16"/>
      <c r="C29" s="4" t="s">
        <v>38</v>
      </c>
      <c r="D29" s="28" t="s">
        <v>191</v>
      </c>
      <c r="E29" s="24">
        <v>38869</v>
      </c>
      <c r="F29" s="23" t="s">
        <v>35</v>
      </c>
      <c r="G29" s="23" t="s">
        <v>36</v>
      </c>
      <c r="H29" s="23" t="s">
        <v>102</v>
      </c>
      <c r="I29" s="17" t="s">
        <v>368</v>
      </c>
      <c r="J29" s="104"/>
      <c r="K29" s="18" t="str">
        <f t="shared" si="3"/>
        <v/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7.25" customHeight="1">
      <c r="A30" s="15">
        <v>3</v>
      </c>
      <c r="B30" s="16"/>
      <c r="C30" s="4" t="s">
        <v>154</v>
      </c>
      <c r="D30" s="28" t="s">
        <v>155</v>
      </c>
      <c r="E30" s="24">
        <v>38297</v>
      </c>
      <c r="F30" s="23" t="s">
        <v>35</v>
      </c>
      <c r="G30" s="23" t="s">
        <v>36</v>
      </c>
      <c r="H30" s="23" t="s">
        <v>54</v>
      </c>
      <c r="I30" s="17">
        <v>8.09</v>
      </c>
      <c r="J30" s="104">
        <v>0.218</v>
      </c>
      <c r="K30" s="18" t="str">
        <f t="shared" si="3"/>
        <v>II A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7.25" customHeight="1">
      <c r="A31" s="15">
        <v>4</v>
      </c>
      <c r="B31" s="16"/>
      <c r="C31" s="4" t="s">
        <v>46</v>
      </c>
      <c r="D31" s="28" t="s">
        <v>297</v>
      </c>
      <c r="E31" s="24">
        <v>38622</v>
      </c>
      <c r="F31" s="23" t="s">
        <v>158</v>
      </c>
      <c r="G31" s="23" t="s">
        <v>290</v>
      </c>
      <c r="H31" s="23" t="s">
        <v>298</v>
      </c>
      <c r="I31" s="17" t="s">
        <v>368</v>
      </c>
      <c r="J31" s="104"/>
      <c r="K31" s="18" t="str">
        <f t="shared" si="3"/>
        <v/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7.25" customHeight="1">
      <c r="A32" s="15">
        <v>5</v>
      </c>
      <c r="B32" s="16"/>
      <c r="C32" s="4" t="s">
        <v>200</v>
      </c>
      <c r="D32" s="28" t="s">
        <v>201</v>
      </c>
      <c r="E32" s="24">
        <v>36756</v>
      </c>
      <c r="F32" s="23" t="s">
        <v>35</v>
      </c>
      <c r="G32" s="23" t="s">
        <v>72</v>
      </c>
      <c r="H32" s="23" t="s">
        <v>185</v>
      </c>
      <c r="I32" s="17">
        <v>7.92</v>
      </c>
      <c r="J32" s="104">
        <v>0.16600000000000001</v>
      </c>
      <c r="K32" s="18" t="str">
        <f t="shared" si="3"/>
        <v>I A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7.25" customHeight="1">
      <c r="A33" s="15">
        <v>6</v>
      </c>
      <c r="B33" s="16"/>
      <c r="C33" s="4" t="s">
        <v>56</v>
      </c>
      <c r="D33" s="28" t="s">
        <v>214</v>
      </c>
      <c r="E33" s="24">
        <v>39302</v>
      </c>
      <c r="F33" s="23" t="s">
        <v>35</v>
      </c>
      <c r="G33" s="23" t="s">
        <v>36</v>
      </c>
      <c r="H33" s="23" t="s">
        <v>55</v>
      </c>
      <c r="I33" s="17">
        <v>8.5</v>
      </c>
      <c r="J33" s="104">
        <v>0.20899999999999999</v>
      </c>
      <c r="K33" s="18" t="str">
        <f t="shared" si="3"/>
        <v>III A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2.75" customHeight="1">
      <c r="A34" s="19"/>
      <c r="B34" s="19"/>
      <c r="C34" s="19"/>
      <c r="D34" s="19"/>
      <c r="E34" s="20"/>
      <c r="F34" s="8">
        <v>5</v>
      </c>
      <c r="G34" s="8" t="s">
        <v>7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ht="17.25" customHeight="1">
      <c r="A35" s="15">
        <v>1</v>
      </c>
      <c r="B35" s="16"/>
      <c r="C35" s="4" t="s">
        <v>43</v>
      </c>
      <c r="D35" s="28" t="s">
        <v>338</v>
      </c>
      <c r="E35" s="24">
        <v>39704</v>
      </c>
      <c r="F35" s="23" t="s">
        <v>35</v>
      </c>
      <c r="G35" s="23"/>
      <c r="H35" s="23" t="s">
        <v>60</v>
      </c>
      <c r="I35" s="17">
        <v>10.35</v>
      </c>
      <c r="J35" s="104">
        <v>0.59</v>
      </c>
      <c r="K35" s="18" t="str">
        <f t="shared" ref="K35:K40" si="4">IF(ISBLANK(I35),"",IF(I35="DQ","",IF(I35="DNF","",IF(I35="DNS","",IF(I35&gt;10.34,"",IF(I35&lt;=7.25,"TSM",IF(I35&lt;=7.45,"SM",IF(I35&lt;=7.7,"KSM",IF(I35&lt;=8,"I A",IF(I35&lt;=8.44,"II A",IF(I35&lt;=9.04,"III A",IF(I35&lt;=9.64,"I JA",IF(I35&lt;=10.04,"II JA",IF(I35&lt;=10.34,"III JA"))))))))))))))</f>
        <v/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7.25" customHeight="1">
      <c r="A36" s="15">
        <v>2</v>
      </c>
      <c r="B36" s="16"/>
      <c r="C36" s="4" t="s">
        <v>146</v>
      </c>
      <c r="D36" s="28" t="s">
        <v>147</v>
      </c>
      <c r="E36" s="24">
        <v>38954</v>
      </c>
      <c r="F36" s="23" t="s">
        <v>35</v>
      </c>
      <c r="G36" s="23" t="s">
        <v>36</v>
      </c>
      <c r="H36" s="23" t="s">
        <v>37</v>
      </c>
      <c r="I36" s="17">
        <v>8.83</v>
      </c>
      <c r="J36" s="104">
        <v>0.35399999999999998</v>
      </c>
      <c r="K36" s="18" t="str">
        <f t="shared" si="4"/>
        <v>III A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7.25" customHeight="1">
      <c r="A37" s="15">
        <v>3</v>
      </c>
      <c r="B37" s="16"/>
      <c r="C37" s="4" t="s">
        <v>40</v>
      </c>
      <c r="D37" s="28" t="s">
        <v>186</v>
      </c>
      <c r="E37" s="24">
        <v>38930</v>
      </c>
      <c r="F37" s="23" t="s">
        <v>35</v>
      </c>
      <c r="G37" s="23" t="s">
        <v>36</v>
      </c>
      <c r="H37" s="23" t="s">
        <v>185</v>
      </c>
      <c r="I37" s="17">
        <v>8.07</v>
      </c>
      <c r="J37" s="104">
        <v>0.28299999999999997</v>
      </c>
      <c r="K37" s="18" t="str">
        <f t="shared" si="4"/>
        <v>II A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7.25" customHeight="1">
      <c r="A38" s="15">
        <v>4</v>
      </c>
      <c r="B38" s="16"/>
      <c r="C38" s="4" t="s">
        <v>53</v>
      </c>
      <c r="D38" s="28" t="s">
        <v>222</v>
      </c>
      <c r="E38" s="24">
        <v>38476</v>
      </c>
      <c r="F38" s="23" t="s">
        <v>35</v>
      </c>
      <c r="G38" s="23" t="s">
        <v>36</v>
      </c>
      <c r="H38" s="23" t="s">
        <v>60</v>
      </c>
      <c r="I38" s="17">
        <v>8.1300000000000008</v>
      </c>
      <c r="J38" s="104">
        <v>0.14199999999999999</v>
      </c>
      <c r="K38" s="18" t="str">
        <f t="shared" si="4"/>
        <v>II A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7.25" customHeight="1">
      <c r="A39" s="15">
        <v>5</v>
      </c>
      <c r="B39" s="16"/>
      <c r="C39" s="4" t="s">
        <v>105</v>
      </c>
      <c r="D39" s="28" t="s">
        <v>197</v>
      </c>
      <c r="E39" s="24">
        <v>36787</v>
      </c>
      <c r="F39" s="23" t="s">
        <v>35</v>
      </c>
      <c r="G39" s="23" t="s">
        <v>72</v>
      </c>
      <c r="H39" s="23" t="s">
        <v>198</v>
      </c>
      <c r="I39" s="17">
        <v>7.79</v>
      </c>
      <c r="J39" s="104">
        <v>0.14399999999999999</v>
      </c>
      <c r="K39" s="18" t="str">
        <f t="shared" si="4"/>
        <v>I A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7.25" customHeight="1">
      <c r="A40" s="15">
        <v>6</v>
      </c>
      <c r="B40" s="16"/>
      <c r="C40" s="4" t="s">
        <v>115</v>
      </c>
      <c r="D40" s="28" t="s">
        <v>119</v>
      </c>
      <c r="E40" s="24">
        <v>40101</v>
      </c>
      <c r="F40" s="23" t="s">
        <v>35</v>
      </c>
      <c r="G40" s="23" t="s">
        <v>36</v>
      </c>
      <c r="H40" s="23" t="s">
        <v>76</v>
      </c>
      <c r="I40" s="17">
        <v>9</v>
      </c>
      <c r="J40" s="104">
        <v>0.16900000000000001</v>
      </c>
      <c r="K40" s="18" t="str">
        <f t="shared" si="4"/>
        <v>III A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2.75" customHeight="1">
      <c r="A41" s="19"/>
      <c r="B41" s="19"/>
      <c r="C41" s="19"/>
      <c r="D41" s="19"/>
      <c r="E41" s="20"/>
      <c r="F41" s="8">
        <v>6</v>
      </c>
      <c r="G41" s="8" t="s">
        <v>7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17.25" customHeight="1">
      <c r="A42" s="15">
        <v>1</v>
      </c>
      <c r="B42" s="16"/>
      <c r="C42" s="4" t="s">
        <v>75</v>
      </c>
      <c r="D42" s="28" t="s">
        <v>318</v>
      </c>
      <c r="E42" s="24">
        <v>37027</v>
      </c>
      <c r="F42" s="23" t="s">
        <v>35</v>
      </c>
      <c r="G42" s="23"/>
      <c r="H42" s="23" t="s">
        <v>96</v>
      </c>
      <c r="I42" s="17">
        <v>8.2899999999999991</v>
      </c>
      <c r="J42" s="104">
        <v>0.19</v>
      </c>
      <c r="K42" s="18" t="str">
        <f t="shared" ref="K42:K47" si="5">IF(ISBLANK(I42),"",IF(I42="DQ","",IF(I42="DNF","",IF(I42="DNS","",IF(I42&gt;10.34,"",IF(I42&lt;=7.25,"TSM",IF(I42&lt;=7.45,"SM",IF(I42&lt;=7.7,"KSM",IF(I42&lt;=8,"I A",IF(I42&lt;=8.44,"II A",IF(I42&lt;=9.04,"III A",IF(I42&lt;=9.64,"I JA",IF(I42&lt;=10.04,"II JA",IF(I42&lt;=10.34,"III JA"))))))))))))))</f>
        <v>II A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7.25" customHeight="1">
      <c r="A43" s="15">
        <v>2</v>
      </c>
      <c r="B43" s="16"/>
      <c r="C43" s="4" t="s">
        <v>230</v>
      </c>
      <c r="D43" s="28" t="s">
        <v>231</v>
      </c>
      <c r="E43" s="24">
        <v>28920</v>
      </c>
      <c r="F43" s="23" t="s">
        <v>35</v>
      </c>
      <c r="G43" s="23" t="s">
        <v>232</v>
      </c>
      <c r="H43" s="23" t="s">
        <v>233</v>
      </c>
      <c r="I43" s="17">
        <v>8.2799999999999994</v>
      </c>
      <c r="J43" s="104">
        <v>0.21199999999999999</v>
      </c>
      <c r="K43" s="18" t="str">
        <f t="shared" si="5"/>
        <v>II A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7.25" customHeight="1">
      <c r="A44" s="15">
        <v>3</v>
      </c>
      <c r="B44" s="16"/>
      <c r="C44" s="4" t="s">
        <v>106</v>
      </c>
      <c r="D44" s="28" t="s">
        <v>176</v>
      </c>
      <c r="E44" s="24">
        <v>38049</v>
      </c>
      <c r="F44" s="23" t="s">
        <v>35</v>
      </c>
      <c r="G44" s="23" t="s">
        <v>36</v>
      </c>
      <c r="H44" s="23" t="s">
        <v>49</v>
      </c>
      <c r="I44" s="17">
        <v>7.81</v>
      </c>
      <c r="J44" s="104">
        <v>0.22</v>
      </c>
      <c r="K44" s="18" t="str">
        <f t="shared" si="5"/>
        <v>I A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7.25" customHeight="1">
      <c r="A45" s="15">
        <v>4</v>
      </c>
      <c r="B45" s="16"/>
      <c r="C45" s="4" t="s">
        <v>227</v>
      </c>
      <c r="D45" s="28" t="s">
        <v>228</v>
      </c>
      <c r="E45" s="24">
        <v>38260</v>
      </c>
      <c r="F45" s="23" t="s">
        <v>158</v>
      </c>
      <c r="G45" s="23" t="s">
        <v>290</v>
      </c>
      <c r="H45" s="23" t="s">
        <v>291</v>
      </c>
      <c r="I45" s="17">
        <v>8.1</v>
      </c>
      <c r="J45" s="104">
        <v>0.20399999999999999</v>
      </c>
      <c r="K45" s="18" t="str">
        <f t="shared" si="5"/>
        <v>II A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7.25" customHeight="1">
      <c r="A46" s="15">
        <v>5</v>
      </c>
      <c r="B46" s="16"/>
      <c r="C46" s="4" t="s">
        <v>61</v>
      </c>
      <c r="D46" s="28" t="s">
        <v>177</v>
      </c>
      <c r="E46" s="24">
        <v>37938</v>
      </c>
      <c r="F46" s="23" t="s">
        <v>35</v>
      </c>
      <c r="G46" s="23" t="s">
        <v>36</v>
      </c>
      <c r="H46" s="23" t="s">
        <v>312</v>
      </c>
      <c r="I46" s="17">
        <v>8.2200000000000006</v>
      </c>
      <c r="J46" s="104">
        <v>0.20399999999999999</v>
      </c>
      <c r="K46" s="18" t="str">
        <f t="shared" si="5"/>
        <v>II A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7.25" customHeight="1">
      <c r="A47" s="15">
        <v>6</v>
      </c>
      <c r="B47" s="16"/>
      <c r="C47" s="4" t="s">
        <v>94</v>
      </c>
      <c r="D47" s="28" t="s">
        <v>246</v>
      </c>
      <c r="E47" s="24">
        <v>39009</v>
      </c>
      <c r="F47" s="23" t="s">
        <v>35</v>
      </c>
      <c r="G47" s="23" t="s">
        <v>36</v>
      </c>
      <c r="H47" s="23" t="s">
        <v>114</v>
      </c>
      <c r="I47" s="17">
        <v>9.0299999999999994</v>
      </c>
      <c r="J47" s="104">
        <v>0.26</v>
      </c>
      <c r="K47" s="18" t="str">
        <f t="shared" si="5"/>
        <v>III A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2.75" customHeight="1">
      <c r="A48" s="8"/>
      <c r="B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2.75" customHeight="1">
      <c r="A49" s="8"/>
      <c r="B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2.75" customHeight="1">
      <c r="A50" s="8"/>
      <c r="B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2.75" customHeight="1">
      <c r="A51" s="8"/>
      <c r="B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2.75" customHeight="1">
      <c r="A52" s="8"/>
      <c r="B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</sheetData>
  <sortState ref="C42:H52">
    <sortCondition ref="E42:E52"/>
  </sortState>
  <printOptions horizontalCentered="1"/>
  <pageMargins left="0.78740157480314965" right="0.39370078740157483" top="0.39370078740157483" bottom="0.39370078740157483" header="0" footer="0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25"/>
  <sheetViews>
    <sheetView workbookViewId="0">
      <selection activeCell="A7" sqref="A7"/>
    </sheetView>
  </sheetViews>
  <sheetFormatPr defaultColWidth="14.44140625" defaultRowHeight="15" customHeight="1"/>
  <cols>
    <col min="1" max="1" width="5.21875" customWidth="1"/>
    <col min="2" max="2" width="6.109375" hidden="1" customWidth="1"/>
    <col min="3" max="3" width="7.6640625" bestFit="1" customWidth="1"/>
    <col min="4" max="4" width="13.5546875" bestFit="1" customWidth="1"/>
    <col min="5" max="5" width="10.33203125" customWidth="1"/>
    <col min="6" max="7" width="10.5546875" bestFit="1" customWidth="1"/>
    <col min="8" max="8" width="14.77734375" customWidth="1"/>
    <col min="9" max="9" width="7" customWidth="1"/>
    <col min="10" max="10" width="5.44140625" bestFit="1" customWidth="1"/>
    <col min="11" max="12" width="5.44140625" customWidth="1"/>
    <col min="13" max="13" width="5.6640625" customWidth="1"/>
    <col min="14" max="14" width="7" bestFit="1" customWidth="1"/>
    <col min="15" max="26" width="9.109375" customWidth="1"/>
  </cols>
  <sheetData>
    <row r="1" spans="1:26" ht="2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8" t="s">
        <v>5</v>
      </c>
      <c r="B2" s="8"/>
      <c r="C2" s="8"/>
      <c r="D2" s="8"/>
      <c r="E2" s="8"/>
      <c r="F2" s="8"/>
      <c r="G2" s="8"/>
      <c r="H2" s="54">
        <v>45698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5.4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>
      <c r="A4" s="8"/>
      <c r="B4" s="8"/>
      <c r="C4" s="9" t="s">
        <v>6</v>
      </c>
      <c r="D4" s="9"/>
      <c r="E4" s="9" t="s">
        <v>225</v>
      </c>
      <c r="F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thickBot="1">
      <c r="A5" s="8"/>
      <c r="B5" s="8"/>
      <c r="C5" s="8"/>
      <c r="D5" s="8"/>
      <c r="E5" s="8"/>
      <c r="F5" s="8" t="s">
        <v>370</v>
      </c>
      <c r="G5" s="8" t="s">
        <v>369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thickBot="1">
      <c r="A6" s="10" t="s">
        <v>11</v>
      </c>
      <c r="B6" s="11"/>
      <c r="C6" s="12" t="s">
        <v>1</v>
      </c>
      <c r="D6" s="102" t="s">
        <v>2</v>
      </c>
      <c r="E6" s="2" t="s">
        <v>3</v>
      </c>
      <c r="F6" s="2" t="s">
        <v>100</v>
      </c>
      <c r="G6" s="2" t="s">
        <v>17</v>
      </c>
      <c r="H6" s="103" t="s">
        <v>4</v>
      </c>
      <c r="I6" s="13" t="s">
        <v>9</v>
      </c>
      <c r="J6" s="1" t="s">
        <v>229</v>
      </c>
      <c r="K6" s="13" t="s">
        <v>9</v>
      </c>
      <c r="L6" s="1" t="s">
        <v>229</v>
      </c>
      <c r="M6" s="14" t="s">
        <v>10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25" customHeight="1">
      <c r="A7" s="15">
        <v>1</v>
      </c>
      <c r="B7" s="16"/>
      <c r="C7" s="4" t="s">
        <v>50</v>
      </c>
      <c r="D7" s="28" t="s">
        <v>296</v>
      </c>
      <c r="E7" s="24">
        <v>33576</v>
      </c>
      <c r="F7" s="23" t="s">
        <v>158</v>
      </c>
      <c r="G7" s="23" t="s">
        <v>290</v>
      </c>
      <c r="H7" s="23" t="s">
        <v>281</v>
      </c>
      <c r="I7" s="17">
        <v>7.57</v>
      </c>
      <c r="J7" s="104">
        <v>0.13300000000000001</v>
      </c>
      <c r="K7" s="17">
        <v>7.58</v>
      </c>
      <c r="L7" s="104">
        <v>0.161</v>
      </c>
      <c r="M7" s="18" t="str">
        <f t="shared" ref="M7:M12" si="0">IF(ISBLANK(I7),"",IF(I7="DQ","",IF(I7="DNF","",IF(I7="DNS","",IF(I7&gt;10.34,"",IF(I7&lt;=7.25,"TSM",IF(I7&lt;=7.45,"SM",IF(I7&lt;=7.7,"KSM",IF(I7&lt;=8,"I A",IF(I7&lt;=8.44,"II A",IF(I7&lt;=9.04,"III A",IF(I7&lt;=9.64,"I JA",IF(I7&lt;=10.04,"II JA",IF(I7&lt;=10.34,"III JA"))))))))))))))</f>
        <v>KSM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>
      <c r="A8" s="15">
        <v>2</v>
      </c>
      <c r="B8" s="16"/>
      <c r="C8" s="4" t="s">
        <v>105</v>
      </c>
      <c r="D8" s="28" t="s">
        <v>197</v>
      </c>
      <c r="E8" s="24">
        <v>36787</v>
      </c>
      <c r="F8" s="23" t="s">
        <v>35</v>
      </c>
      <c r="G8" s="23" t="s">
        <v>72</v>
      </c>
      <c r="H8" s="23" t="s">
        <v>198</v>
      </c>
      <c r="I8" s="17">
        <v>7.79</v>
      </c>
      <c r="J8" s="104">
        <v>0.14399999999999999</v>
      </c>
      <c r="K8" s="17">
        <v>7.75</v>
      </c>
      <c r="L8" s="104">
        <v>0.16600000000000001</v>
      </c>
      <c r="M8" s="18" t="str">
        <f t="shared" si="0"/>
        <v>I A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25" customHeight="1">
      <c r="A9" s="15">
        <v>3</v>
      </c>
      <c r="B9" s="16"/>
      <c r="C9" s="4" t="s">
        <v>134</v>
      </c>
      <c r="D9" s="28" t="s">
        <v>199</v>
      </c>
      <c r="E9" s="24">
        <v>36637</v>
      </c>
      <c r="F9" s="23" t="s">
        <v>35</v>
      </c>
      <c r="G9" s="23" t="s">
        <v>72</v>
      </c>
      <c r="H9" s="23" t="s">
        <v>185</v>
      </c>
      <c r="I9" s="17">
        <v>7.89</v>
      </c>
      <c r="J9" s="104">
        <v>0.20599999999999999</v>
      </c>
      <c r="K9" s="17">
        <v>7.82</v>
      </c>
      <c r="L9" s="104">
        <v>0.21</v>
      </c>
      <c r="M9" s="18" t="str">
        <f t="shared" si="0"/>
        <v>I A</v>
      </c>
      <c r="N9" s="8">
        <v>7.8109000000000002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25" customHeight="1">
      <c r="A10" s="15">
        <v>4</v>
      </c>
      <c r="B10" s="16"/>
      <c r="C10" s="4" t="s">
        <v>200</v>
      </c>
      <c r="D10" s="28" t="s">
        <v>201</v>
      </c>
      <c r="E10" s="24">
        <v>36756</v>
      </c>
      <c r="F10" s="23" t="s">
        <v>35</v>
      </c>
      <c r="G10" s="23" t="s">
        <v>72</v>
      </c>
      <c r="H10" s="23" t="s">
        <v>185</v>
      </c>
      <c r="I10" s="17">
        <v>7.92</v>
      </c>
      <c r="J10" s="104">
        <v>0.16600000000000001</v>
      </c>
      <c r="K10" s="17">
        <v>7.82</v>
      </c>
      <c r="L10" s="104">
        <v>0.19</v>
      </c>
      <c r="M10" s="18" t="str">
        <f t="shared" si="0"/>
        <v>I A</v>
      </c>
      <c r="N10" s="8">
        <v>7.8148999999999997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25" customHeight="1">
      <c r="A11" s="15">
        <v>5</v>
      </c>
      <c r="B11" s="16"/>
      <c r="C11" s="4" t="s">
        <v>188</v>
      </c>
      <c r="D11" s="28" t="s">
        <v>189</v>
      </c>
      <c r="E11" s="24">
        <v>37659</v>
      </c>
      <c r="F11" s="23" t="s">
        <v>35</v>
      </c>
      <c r="G11" s="23" t="s">
        <v>36</v>
      </c>
      <c r="H11" s="23" t="s">
        <v>190</v>
      </c>
      <c r="I11" s="17">
        <v>7.87</v>
      </c>
      <c r="J11" s="104">
        <v>0.13</v>
      </c>
      <c r="K11" s="17">
        <v>7.84</v>
      </c>
      <c r="L11" s="104">
        <v>0.11</v>
      </c>
      <c r="M11" s="18" t="str">
        <f t="shared" si="0"/>
        <v>I A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25" customHeight="1">
      <c r="A12" s="15">
        <v>6</v>
      </c>
      <c r="B12" s="16"/>
      <c r="C12" s="4" t="s">
        <v>106</v>
      </c>
      <c r="D12" s="28" t="s">
        <v>176</v>
      </c>
      <c r="E12" s="24">
        <v>38049</v>
      </c>
      <c r="F12" s="23" t="s">
        <v>35</v>
      </c>
      <c r="G12" s="23" t="s">
        <v>36</v>
      </c>
      <c r="H12" s="23" t="s">
        <v>49</v>
      </c>
      <c r="I12" s="17">
        <v>7.81</v>
      </c>
      <c r="J12" s="104">
        <v>0.22</v>
      </c>
      <c r="K12" s="17">
        <v>7.86</v>
      </c>
      <c r="L12" s="104">
        <v>0.26800000000000002</v>
      </c>
      <c r="M12" s="18" t="str">
        <f t="shared" si="0"/>
        <v>I A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thickBot="1">
      <c r="A13" s="8"/>
      <c r="B13" s="8"/>
      <c r="C13" s="8"/>
      <c r="D13" s="8"/>
      <c r="E13" s="8"/>
      <c r="F13" s="8" t="s">
        <v>371</v>
      </c>
      <c r="G13" s="8" t="s">
        <v>369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25" customHeight="1" thickBot="1">
      <c r="A14" s="10" t="s">
        <v>11</v>
      </c>
      <c r="B14" s="11"/>
      <c r="C14" s="12" t="s">
        <v>1</v>
      </c>
      <c r="D14" s="102" t="s">
        <v>2</v>
      </c>
      <c r="E14" s="2" t="s">
        <v>3</v>
      </c>
      <c r="F14" s="2" t="s">
        <v>100</v>
      </c>
      <c r="G14" s="2" t="s">
        <v>17</v>
      </c>
      <c r="H14" s="103" t="s">
        <v>4</v>
      </c>
      <c r="I14" s="13" t="s">
        <v>9</v>
      </c>
      <c r="J14" s="1" t="s">
        <v>229</v>
      </c>
      <c r="K14" s="13" t="s">
        <v>380</v>
      </c>
      <c r="L14" s="1" t="s">
        <v>229</v>
      </c>
      <c r="M14" s="14" t="s">
        <v>10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7.25" customHeight="1">
      <c r="A15" s="15">
        <v>7</v>
      </c>
      <c r="B15" s="16"/>
      <c r="C15" s="4" t="s">
        <v>154</v>
      </c>
      <c r="D15" s="28" t="s">
        <v>155</v>
      </c>
      <c r="E15" s="24">
        <v>38297</v>
      </c>
      <c r="F15" s="23" t="s">
        <v>35</v>
      </c>
      <c r="G15" s="23" t="s">
        <v>36</v>
      </c>
      <c r="H15" s="23" t="s">
        <v>54</v>
      </c>
      <c r="I15" s="17">
        <v>8.09</v>
      </c>
      <c r="J15" s="104">
        <v>0.218</v>
      </c>
      <c r="K15" s="17">
        <v>7.95</v>
      </c>
      <c r="L15" s="104">
        <v>0.221</v>
      </c>
      <c r="M15" s="18" t="str">
        <f>IF(ISBLANK(I16),"",IF(I16="DQ","",IF(I16="DNF","",IF(I16="DNS","",IF(I16&gt;10.34,"",IF(I16&lt;=7.25,"TSM",IF(I16&lt;=7.45,"SM",IF(I16&lt;=7.7,"KSM",IF(I16&lt;=8,"I A",IF(I16&lt;=8.44,"II A",IF(I16&lt;=9.04,"III A",IF(I16&lt;=9.64,"I JA",IF(I16&lt;=10.04,"II JA",IF(I16&lt;=10.34,"III JA"))))))))))))))</f>
        <v>II A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25" customHeight="1">
      <c r="A16" s="15">
        <v>8</v>
      </c>
      <c r="B16" s="16"/>
      <c r="C16" s="4" t="s">
        <v>40</v>
      </c>
      <c r="D16" s="28" t="s">
        <v>186</v>
      </c>
      <c r="E16" s="24">
        <v>38930</v>
      </c>
      <c r="F16" s="23" t="s">
        <v>35</v>
      </c>
      <c r="G16" s="23" t="s">
        <v>36</v>
      </c>
      <c r="H16" s="23" t="s">
        <v>185</v>
      </c>
      <c r="I16" s="17">
        <v>8.07</v>
      </c>
      <c r="J16" s="104">
        <v>0.28299999999999997</v>
      </c>
      <c r="K16" s="17">
        <v>8</v>
      </c>
      <c r="L16" s="104">
        <v>0.21</v>
      </c>
      <c r="M16" s="18" t="str">
        <f>IF(ISBLANK(I17),"",IF(I17="DQ","",IF(I17="DNF","",IF(I17="DNS","",IF(I17&gt;10.34,"",IF(I17&lt;=7.25,"TSM",IF(I17&lt;=7.45,"SM",IF(I17&lt;=7.7,"KSM",IF(I17&lt;=8,"I A",IF(I17&lt;=8.44,"II A",IF(I17&lt;=9.04,"III A",IF(I17&lt;=9.64,"I JA",IF(I17&lt;=10.04,"II JA",IF(I17&lt;=10.34,"III JA"))))))))))))))</f>
        <v>II A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25" customHeight="1">
      <c r="A17" s="15">
        <v>9</v>
      </c>
      <c r="B17" s="16"/>
      <c r="C17" s="4" t="s">
        <v>53</v>
      </c>
      <c r="D17" s="28" t="s">
        <v>222</v>
      </c>
      <c r="E17" s="24">
        <v>38476</v>
      </c>
      <c r="F17" s="23" t="s">
        <v>35</v>
      </c>
      <c r="G17" s="23" t="s">
        <v>36</v>
      </c>
      <c r="H17" s="23" t="s">
        <v>60</v>
      </c>
      <c r="I17" s="17">
        <v>8.1300000000000008</v>
      </c>
      <c r="J17" s="104">
        <v>0.14199999999999999</v>
      </c>
      <c r="K17" s="17">
        <v>8.02</v>
      </c>
      <c r="L17" s="104">
        <v>0.13600000000000001</v>
      </c>
      <c r="M17" s="18" t="str">
        <f>IF(ISBLANK(I20),"",IF(I20="DQ","",IF(I20="DNF","",IF(I20="DNS","",IF(I20&gt;10.34,"",IF(I20&lt;=7.25,"TSM",IF(I20&lt;=7.45,"SM",IF(I20&lt;=7.7,"KSM",IF(I20&lt;=8,"I A",IF(I20&lt;=8.44,"II A",IF(I20&lt;=9.04,"III A",IF(I20&lt;=9.64,"I JA",IF(I20&lt;=10.04,"II JA",IF(I20&lt;=10.34,"III JA"))))))))))))))</f>
        <v>II A</v>
      </c>
      <c r="N17" s="8">
        <v>8.0124999999999993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25" customHeight="1">
      <c r="A18" s="15">
        <v>10</v>
      </c>
      <c r="B18" s="16"/>
      <c r="C18" s="4" t="s">
        <v>227</v>
      </c>
      <c r="D18" s="28" t="s">
        <v>228</v>
      </c>
      <c r="E18" s="24">
        <v>38260</v>
      </c>
      <c r="F18" s="23" t="s">
        <v>158</v>
      </c>
      <c r="G18" s="23" t="s">
        <v>290</v>
      </c>
      <c r="H18" s="23" t="s">
        <v>291</v>
      </c>
      <c r="I18" s="17">
        <v>8.1</v>
      </c>
      <c r="J18" s="104">
        <v>0.20399999999999999</v>
      </c>
      <c r="K18" s="17">
        <v>8.02</v>
      </c>
      <c r="L18" s="104">
        <v>0.186</v>
      </c>
      <c r="M18" s="18" t="str">
        <f>IF(ISBLANK(I19),"",IF(I19="DQ","",IF(I19="DNF","",IF(I19="DNS","",IF(I19&gt;10.34,"",IF(I19&lt;=7.25,"TSM",IF(I19&lt;=7.45,"SM",IF(I19&lt;=7.7,"KSM",IF(I19&lt;=8,"I A",IF(I19&lt;=8.44,"II A",IF(I19&lt;=9.04,"III A",IF(I19&lt;=9.64,"I JA",IF(I19&lt;=10.04,"II JA",IF(I19&lt;=10.34,"III JA"))))))))))))))</f>
        <v>II A</v>
      </c>
      <c r="N18" s="8">
        <v>8.0165000000000006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25" customHeight="1">
      <c r="A19" s="15">
        <v>11</v>
      </c>
      <c r="B19" s="16"/>
      <c r="C19" s="4" t="s">
        <v>61</v>
      </c>
      <c r="D19" s="28" t="s">
        <v>177</v>
      </c>
      <c r="E19" s="24">
        <v>37938</v>
      </c>
      <c r="F19" s="23" t="s">
        <v>35</v>
      </c>
      <c r="G19" s="23" t="s">
        <v>36</v>
      </c>
      <c r="H19" s="23" t="s">
        <v>312</v>
      </c>
      <c r="I19" s="17">
        <v>8.2200000000000006</v>
      </c>
      <c r="J19" s="104">
        <v>0.20399999999999999</v>
      </c>
      <c r="K19" s="17">
        <v>8.1999999999999993</v>
      </c>
      <c r="L19" s="104">
        <v>0.46600000000000003</v>
      </c>
      <c r="M19" s="18" t="str">
        <f>IF(ISBLANK(I24),"",IF(I24="DQ","",IF(I24="DNF","",IF(I24="DNS","",IF(I24&gt;10.34,"",IF(I24&lt;=7.25,"TSM",IF(I24&lt;=7.45,"SM",IF(I24&lt;=7.7,"KSM",IF(I24&lt;=8,"I A",IF(I24&lt;=8.44,"II A",IF(I24&lt;=9.04,"III A",IF(I24&lt;=9.64,"I JA",IF(I24&lt;=10.04,"II JA",IF(I24&lt;=10.34,"III JA"))))))))))))))</f>
        <v>II A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25" customHeight="1" thickBot="1">
      <c r="A20" s="15">
        <v>12</v>
      </c>
      <c r="B20" s="16"/>
      <c r="C20" s="4" t="s">
        <v>230</v>
      </c>
      <c r="D20" s="28" t="s">
        <v>231</v>
      </c>
      <c r="E20" s="24">
        <v>28920</v>
      </c>
      <c r="F20" s="23" t="s">
        <v>35</v>
      </c>
      <c r="G20" s="23" t="s">
        <v>232</v>
      </c>
      <c r="H20" s="23" t="s">
        <v>233</v>
      </c>
      <c r="I20" s="17">
        <v>8.2799999999999994</v>
      </c>
      <c r="J20" s="104">
        <v>0.21199999999999999</v>
      </c>
      <c r="K20" s="17">
        <v>8.2799999999999994</v>
      </c>
      <c r="L20" s="104">
        <v>0.17100000000000001</v>
      </c>
      <c r="M20" s="18" t="str">
        <f>IF(ISBLANK(I16),"",IF(I16="DQ","",IF(I16="DNF","",IF(I16="DNS","",IF(I16&gt;10.34,"",IF(I16&lt;=7.25,"TSM",IF(I16&lt;=7.45,"SM",IF(I16&lt;=7.7,"KSM",IF(I16&lt;=8,"I A",IF(I16&lt;=8.44,"II A",IF(I16&lt;=9.04,"III A",IF(I16&lt;=9.64,"I JA",IF(I16&lt;=10.04,"II JA",IF(I16&lt;=10.34,"III JA"))))))))))))))</f>
        <v>II A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7.25" customHeight="1" thickBot="1">
      <c r="A21" s="10" t="s">
        <v>11</v>
      </c>
      <c r="B21" s="11"/>
      <c r="C21" s="12" t="s">
        <v>1</v>
      </c>
      <c r="D21" s="102" t="s">
        <v>2</v>
      </c>
      <c r="E21" s="2" t="s">
        <v>3</v>
      </c>
      <c r="F21" s="2" t="s">
        <v>100</v>
      </c>
      <c r="G21" s="2" t="s">
        <v>17</v>
      </c>
      <c r="H21" s="103" t="s">
        <v>4</v>
      </c>
      <c r="I21" s="13" t="s">
        <v>9</v>
      </c>
      <c r="J21" s="1" t="s">
        <v>229</v>
      </c>
      <c r="K21" s="1"/>
      <c r="L21" s="1"/>
      <c r="M21" s="14" t="s">
        <v>10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25" customHeight="1">
      <c r="A22" s="15">
        <v>13</v>
      </c>
      <c r="B22" s="16"/>
      <c r="C22" s="4" t="s">
        <v>75</v>
      </c>
      <c r="D22" s="28" t="s">
        <v>318</v>
      </c>
      <c r="E22" s="24">
        <v>37027</v>
      </c>
      <c r="F22" s="23" t="s">
        <v>35</v>
      </c>
      <c r="G22" s="23"/>
      <c r="H22" s="23" t="s">
        <v>96</v>
      </c>
      <c r="I22" s="17">
        <v>8.2899999999999991</v>
      </c>
      <c r="J22" s="104">
        <v>0.19</v>
      </c>
      <c r="K22" s="104"/>
      <c r="L22" s="104"/>
      <c r="M22" s="18" t="str">
        <f t="shared" ref="M22:M39" si="1">IF(ISBLANK(I23),"",IF(I23="DQ","",IF(I23="DNF","",IF(I23="DNS","",IF(I23&gt;10.34,"",IF(I23&lt;=7.25,"TSM",IF(I23&lt;=7.45,"SM",IF(I23&lt;=7.7,"KSM",IF(I23&lt;=8,"I A",IF(I23&lt;=8.44,"II A",IF(I23&lt;=9.04,"III A",IF(I23&lt;=9.64,"I JA",IF(I23&lt;=10.04,"II JA",IF(I23&lt;=10.34,"III JA"))))))))))))))</f>
        <v>II A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25" customHeight="1">
      <c r="A23" s="15">
        <v>14</v>
      </c>
      <c r="B23" s="16"/>
      <c r="C23" s="4" t="s">
        <v>33</v>
      </c>
      <c r="D23" s="28" t="s">
        <v>34</v>
      </c>
      <c r="E23" s="24">
        <v>39923</v>
      </c>
      <c r="F23" s="23" t="s">
        <v>35</v>
      </c>
      <c r="G23" s="23" t="s">
        <v>36</v>
      </c>
      <c r="H23" s="23" t="s">
        <v>37</v>
      </c>
      <c r="I23" s="17">
        <v>8.31</v>
      </c>
      <c r="J23" s="104">
        <v>0.21299999999999999</v>
      </c>
      <c r="K23" s="104"/>
      <c r="L23" s="104"/>
      <c r="M23" s="18" t="str">
        <f t="shared" si="1"/>
        <v>II A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25" customHeight="1">
      <c r="A24" s="15">
        <v>15</v>
      </c>
      <c r="B24" s="16"/>
      <c r="C24" s="4" t="s">
        <v>86</v>
      </c>
      <c r="D24" s="28" t="s">
        <v>223</v>
      </c>
      <c r="E24" s="24">
        <v>39035</v>
      </c>
      <c r="F24" s="23" t="s">
        <v>35</v>
      </c>
      <c r="G24" s="23" t="s">
        <v>36</v>
      </c>
      <c r="H24" s="23" t="s">
        <v>60</v>
      </c>
      <c r="I24" s="17">
        <v>8.4</v>
      </c>
      <c r="J24" s="104">
        <v>0.22</v>
      </c>
      <c r="K24" s="104"/>
      <c r="L24" s="104"/>
      <c r="M24" s="18" t="str">
        <f t="shared" si="1"/>
        <v>III A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25" customHeight="1">
      <c r="A25" s="15">
        <v>16</v>
      </c>
      <c r="B25" s="16"/>
      <c r="C25" s="4" t="s">
        <v>104</v>
      </c>
      <c r="D25" s="28" t="s">
        <v>110</v>
      </c>
      <c r="E25" s="24">
        <v>39870</v>
      </c>
      <c r="F25" s="23" t="s">
        <v>35</v>
      </c>
      <c r="G25" s="23" t="s">
        <v>36</v>
      </c>
      <c r="H25" s="23" t="s">
        <v>42</v>
      </c>
      <c r="I25" s="17">
        <v>8.4600000000000009</v>
      </c>
      <c r="J25" s="104">
        <v>0.154</v>
      </c>
      <c r="K25" s="104"/>
      <c r="L25" s="104"/>
      <c r="M25" s="18" t="str">
        <f t="shared" si="1"/>
        <v>III A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25" customHeight="1">
      <c r="A26" s="15">
        <v>17</v>
      </c>
      <c r="B26" s="16"/>
      <c r="C26" s="4" t="s">
        <v>53</v>
      </c>
      <c r="D26" s="28" t="s">
        <v>108</v>
      </c>
      <c r="E26" s="24">
        <v>38649</v>
      </c>
      <c r="F26" s="23" t="s">
        <v>35</v>
      </c>
      <c r="G26" s="23" t="s">
        <v>36</v>
      </c>
      <c r="H26" s="23" t="s">
        <v>37</v>
      </c>
      <c r="I26" s="17">
        <v>8.48</v>
      </c>
      <c r="J26" s="104">
        <v>0.20399999999999999</v>
      </c>
      <c r="K26" s="104"/>
      <c r="L26" s="104"/>
      <c r="M26" s="18" t="str">
        <f t="shared" si="1"/>
        <v>III A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25" customHeight="1">
      <c r="A27" s="15">
        <v>18</v>
      </c>
      <c r="B27" s="16"/>
      <c r="C27" s="4" t="s">
        <v>56</v>
      </c>
      <c r="D27" s="28" t="s">
        <v>214</v>
      </c>
      <c r="E27" s="24">
        <v>39302</v>
      </c>
      <c r="F27" s="23" t="s">
        <v>35</v>
      </c>
      <c r="G27" s="23" t="s">
        <v>36</v>
      </c>
      <c r="H27" s="23" t="s">
        <v>55</v>
      </c>
      <c r="I27" s="17">
        <v>8.5</v>
      </c>
      <c r="J27" s="104">
        <v>0.20899999999999999</v>
      </c>
      <c r="K27" s="104"/>
      <c r="L27" s="104"/>
      <c r="M27" s="18" t="str">
        <f t="shared" si="1"/>
        <v>III A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25" customHeight="1">
      <c r="A28" s="15">
        <v>19</v>
      </c>
      <c r="B28" s="16"/>
      <c r="C28" s="4" t="s">
        <v>188</v>
      </c>
      <c r="D28" s="28" t="s">
        <v>58</v>
      </c>
      <c r="E28" s="24">
        <v>38486</v>
      </c>
      <c r="F28" s="23" t="s">
        <v>35</v>
      </c>
      <c r="G28" s="23" t="s">
        <v>36</v>
      </c>
      <c r="H28" s="23" t="s">
        <v>102</v>
      </c>
      <c r="I28" s="17">
        <v>8.59</v>
      </c>
      <c r="J28" s="104">
        <v>0.17299999999999999</v>
      </c>
      <c r="K28" s="104"/>
      <c r="L28" s="104"/>
      <c r="M28" s="18" t="str">
        <f t="shared" si="1"/>
        <v>III A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25" customHeight="1">
      <c r="A29" s="15">
        <v>20</v>
      </c>
      <c r="B29" s="16"/>
      <c r="C29" s="4" t="s">
        <v>227</v>
      </c>
      <c r="D29" s="28" t="s">
        <v>249</v>
      </c>
      <c r="E29" s="24">
        <v>38281</v>
      </c>
      <c r="F29" s="23" t="s">
        <v>35</v>
      </c>
      <c r="G29" s="23" t="s">
        <v>162</v>
      </c>
      <c r="H29" s="23" t="s">
        <v>163</v>
      </c>
      <c r="I29" s="17">
        <v>8.7100000000000009</v>
      </c>
      <c r="J29" s="104">
        <v>0.14299999999999999</v>
      </c>
      <c r="K29" s="104"/>
      <c r="L29" s="104"/>
      <c r="M29" s="18" t="str">
        <f t="shared" si="1"/>
        <v>III A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25" customHeight="1">
      <c r="A30" s="15">
        <v>21</v>
      </c>
      <c r="B30" s="16"/>
      <c r="C30" s="4" t="s">
        <v>84</v>
      </c>
      <c r="D30" s="28" t="s">
        <v>111</v>
      </c>
      <c r="E30" s="24">
        <v>40078</v>
      </c>
      <c r="F30" s="23" t="s">
        <v>35</v>
      </c>
      <c r="G30" s="23" t="s">
        <v>36</v>
      </c>
      <c r="H30" s="23" t="s">
        <v>42</v>
      </c>
      <c r="I30" s="17">
        <v>8.82</v>
      </c>
      <c r="J30" s="104">
        <v>0.17499999999999999</v>
      </c>
      <c r="K30" s="104"/>
      <c r="L30" s="104"/>
      <c r="M30" s="18" t="str">
        <f t="shared" si="1"/>
        <v>III A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7.25" customHeight="1">
      <c r="A31" s="15">
        <v>22</v>
      </c>
      <c r="B31" s="16"/>
      <c r="C31" s="4" t="s">
        <v>146</v>
      </c>
      <c r="D31" s="28" t="s">
        <v>147</v>
      </c>
      <c r="E31" s="24">
        <v>38954</v>
      </c>
      <c r="F31" s="23" t="s">
        <v>35</v>
      </c>
      <c r="G31" s="23" t="s">
        <v>36</v>
      </c>
      <c r="H31" s="23" t="s">
        <v>37</v>
      </c>
      <c r="I31" s="17">
        <v>8.83</v>
      </c>
      <c r="J31" s="104">
        <v>0.35399999999999998</v>
      </c>
      <c r="K31" s="104"/>
      <c r="L31" s="104"/>
      <c r="M31" s="18" t="str">
        <f t="shared" si="1"/>
        <v>III A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25" customHeight="1">
      <c r="A32" s="15">
        <v>23</v>
      </c>
      <c r="B32" s="16"/>
      <c r="C32" s="4" t="s">
        <v>46</v>
      </c>
      <c r="D32" s="28" t="s">
        <v>47</v>
      </c>
      <c r="E32" s="24">
        <v>40156</v>
      </c>
      <c r="F32" s="23" t="s">
        <v>35</v>
      </c>
      <c r="G32" s="23" t="s">
        <v>36</v>
      </c>
      <c r="H32" s="23" t="s">
        <v>45</v>
      </c>
      <c r="I32" s="17">
        <v>8.85</v>
      </c>
      <c r="J32" s="104">
        <v>0.158</v>
      </c>
      <c r="K32" s="104"/>
      <c r="L32" s="104"/>
      <c r="M32" s="18" t="str">
        <f t="shared" si="1"/>
        <v>III A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25" customHeight="1">
      <c r="A33" s="15">
        <v>24</v>
      </c>
      <c r="B33" s="16"/>
      <c r="C33" s="4" t="s">
        <v>40</v>
      </c>
      <c r="D33" s="28" t="s">
        <v>90</v>
      </c>
      <c r="E33" s="24">
        <v>40077</v>
      </c>
      <c r="F33" s="23" t="s">
        <v>35</v>
      </c>
      <c r="G33" s="23" t="s">
        <v>36</v>
      </c>
      <c r="H33" s="23" t="s">
        <v>60</v>
      </c>
      <c r="I33" s="17">
        <v>8.85</v>
      </c>
      <c r="J33" s="104">
        <v>0.33600000000000002</v>
      </c>
      <c r="K33" s="104"/>
      <c r="L33" s="104"/>
      <c r="M33" s="18" t="str">
        <f t="shared" si="1"/>
        <v>III A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7.25" customHeight="1">
      <c r="A34" s="15">
        <v>25</v>
      </c>
      <c r="B34" s="16"/>
      <c r="C34" s="4" t="s">
        <v>112</v>
      </c>
      <c r="D34" s="28" t="s">
        <v>113</v>
      </c>
      <c r="E34" s="24">
        <v>39815</v>
      </c>
      <c r="F34" s="23" t="s">
        <v>35</v>
      </c>
      <c r="G34" s="23" t="s">
        <v>36</v>
      </c>
      <c r="H34" s="23" t="s">
        <v>42</v>
      </c>
      <c r="I34" s="17">
        <v>8.93</v>
      </c>
      <c r="J34" s="104">
        <v>0.27100000000000002</v>
      </c>
      <c r="K34" s="104"/>
      <c r="L34" s="104"/>
      <c r="M34" s="18" t="str">
        <f t="shared" si="1"/>
        <v>III A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25" customHeight="1">
      <c r="A35" s="15">
        <v>26</v>
      </c>
      <c r="B35" s="16"/>
      <c r="C35" s="4" t="s">
        <v>115</v>
      </c>
      <c r="D35" s="28" t="s">
        <v>119</v>
      </c>
      <c r="E35" s="24">
        <v>40101</v>
      </c>
      <c r="F35" s="23" t="s">
        <v>35</v>
      </c>
      <c r="G35" s="23" t="s">
        <v>36</v>
      </c>
      <c r="H35" s="23" t="s">
        <v>76</v>
      </c>
      <c r="I35" s="17">
        <v>9</v>
      </c>
      <c r="J35" s="104">
        <v>0.16900000000000001</v>
      </c>
      <c r="K35" s="104"/>
      <c r="L35" s="104"/>
      <c r="M35" s="18" t="str">
        <f t="shared" si="1"/>
        <v>III A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25" customHeight="1">
      <c r="A36" s="15">
        <v>27</v>
      </c>
      <c r="B36" s="16"/>
      <c r="C36" s="4" t="s">
        <v>94</v>
      </c>
      <c r="D36" s="28" t="s">
        <v>246</v>
      </c>
      <c r="E36" s="24">
        <v>39009</v>
      </c>
      <c r="F36" s="23" t="s">
        <v>35</v>
      </c>
      <c r="G36" s="23" t="s">
        <v>36</v>
      </c>
      <c r="H36" s="23" t="s">
        <v>114</v>
      </c>
      <c r="I36" s="17">
        <v>9.0299999999999994</v>
      </c>
      <c r="J36" s="104">
        <v>0.26</v>
      </c>
      <c r="K36" s="104"/>
      <c r="L36" s="104"/>
      <c r="M36" s="18" t="str">
        <f t="shared" si="1"/>
        <v>I JA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7.25" customHeight="1">
      <c r="A37" s="15">
        <v>28</v>
      </c>
      <c r="B37" s="16"/>
      <c r="C37" s="4" t="s">
        <v>48</v>
      </c>
      <c r="D37" s="28" t="s">
        <v>336</v>
      </c>
      <c r="E37" s="24">
        <v>38988</v>
      </c>
      <c r="F37" s="23" t="s">
        <v>35</v>
      </c>
      <c r="G37" s="23" t="s">
        <v>36</v>
      </c>
      <c r="H37" s="23" t="s">
        <v>60</v>
      </c>
      <c r="I37" s="17">
        <v>9.09</v>
      </c>
      <c r="J37" s="104">
        <v>0.16600000000000001</v>
      </c>
      <c r="K37" s="104"/>
      <c r="L37" s="104"/>
      <c r="M37" s="18" t="str">
        <f t="shared" si="1"/>
        <v>I JA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25" customHeight="1">
      <c r="A38" s="15">
        <v>29</v>
      </c>
      <c r="B38" s="16"/>
      <c r="C38" s="4" t="s">
        <v>339</v>
      </c>
      <c r="D38" s="28" t="s">
        <v>340</v>
      </c>
      <c r="E38" s="24">
        <v>40045</v>
      </c>
      <c r="F38" s="23" t="s">
        <v>35</v>
      </c>
      <c r="G38" s="23" t="s">
        <v>36</v>
      </c>
      <c r="H38" s="23" t="s">
        <v>60</v>
      </c>
      <c r="I38" s="17">
        <v>9.41</v>
      </c>
      <c r="J38" s="104">
        <v>0.19500000000000001</v>
      </c>
      <c r="K38" s="104"/>
      <c r="L38" s="104"/>
      <c r="M38" s="18" t="str">
        <f t="shared" si="1"/>
        <v>II JA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25" customHeight="1">
      <c r="A39" s="15">
        <v>30</v>
      </c>
      <c r="B39" s="16"/>
      <c r="C39" s="4" t="s">
        <v>328</v>
      </c>
      <c r="D39" s="28" t="s">
        <v>329</v>
      </c>
      <c r="E39" s="24">
        <v>40284</v>
      </c>
      <c r="F39" s="23" t="s">
        <v>35</v>
      </c>
      <c r="G39" s="23" t="s">
        <v>36</v>
      </c>
      <c r="H39" s="23" t="s">
        <v>103</v>
      </c>
      <c r="I39" s="17">
        <v>9.8000000000000007</v>
      </c>
      <c r="J39" s="104">
        <v>0.26100000000000001</v>
      </c>
      <c r="K39" s="104"/>
      <c r="L39" s="104"/>
      <c r="M39" s="18" t="str">
        <f t="shared" si="1"/>
        <v>II JA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25" customHeight="1">
      <c r="A40" s="15">
        <v>31</v>
      </c>
      <c r="B40" s="16"/>
      <c r="C40" s="4" t="s">
        <v>342</v>
      </c>
      <c r="D40" s="28" t="s">
        <v>343</v>
      </c>
      <c r="E40" s="24">
        <v>40174</v>
      </c>
      <c r="F40" s="23" t="s">
        <v>35</v>
      </c>
      <c r="G40" s="23" t="s">
        <v>36</v>
      </c>
      <c r="H40" s="23" t="s">
        <v>60</v>
      </c>
      <c r="I40" s="17">
        <v>9.99</v>
      </c>
      <c r="J40" s="104">
        <v>0.22500000000000001</v>
      </c>
      <c r="K40" s="104"/>
      <c r="L40" s="104"/>
      <c r="M40" s="18" t="str">
        <f t="shared" ref="M40:M42" si="2">IF(ISBLANK(I41),"",IF(I41="DQ","",IF(I41="DNF","",IF(I41="DNS","",IF(I41&gt;10.34,"",IF(I41&lt;=7.25,"TSM",IF(I41&lt;=7.45,"SM",IF(I41&lt;=7.7,"KSM",IF(I41&lt;=8,"I A",IF(I41&lt;=8.44,"II A",IF(I41&lt;=9.04,"III A",IF(I41&lt;=9.64,"I JA",IF(I41&lt;=10.04,"II JA",IF(I41&lt;=10.34,"III JA"))))))))))))))</f>
        <v/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25" customHeight="1">
      <c r="A41" s="15">
        <v>32</v>
      </c>
      <c r="B41" s="16"/>
      <c r="C41" s="4" t="s">
        <v>43</v>
      </c>
      <c r="D41" s="28" t="s">
        <v>338</v>
      </c>
      <c r="E41" s="24">
        <v>39704</v>
      </c>
      <c r="F41" s="23" t="s">
        <v>35</v>
      </c>
      <c r="G41" s="23"/>
      <c r="H41" s="23" t="s">
        <v>60</v>
      </c>
      <c r="I41" s="17">
        <v>10.35</v>
      </c>
      <c r="J41" s="104">
        <v>0.59</v>
      </c>
      <c r="K41" s="104"/>
      <c r="L41" s="104"/>
      <c r="M41" s="18" t="str">
        <f t="shared" si="2"/>
        <v/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7.25" customHeight="1">
      <c r="A42" s="15">
        <v>33</v>
      </c>
      <c r="B42" s="16"/>
      <c r="C42" s="4" t="s">
        <v>61</v>
      </c>
      <c r="D42" s="28" t="s">
        <v>341</v>
      </c>
      <c r="E42" s="24">
        <v>40129</v>
      </c>
      <c r="F42" s="23" t="s">
        <v>35</v>
      </c>
      <c r="G42" s="23" t="s">
        <v>36</v>
      </c>
      <c r="H42" s="23" t="s">
        <v>76</v>
      </c>
      <c r="I42" s="17">
        <v>10.36</v>
      </c>
      <c r="J42" s="104">
        <v>0.44400000000000001</v>
      </c>
      <c r="K42" s="104"/>
      <c r="L42" s="104"/>
      <c r="M42" s="18" t="str">
        <f t="shared" si="2"/>
        <v/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</row>
    <row r="825" spans="1:26" ht="1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</row>
  </sheetData>
  <sortState ref="C7:N12">
    <sortCondition ref="K7:K12"/>
  </sortState>
  <printOptions horizontalCentered="1"/>
  <pageMargins left="0.78740157480314965" right="0.39370078740157483" top="0.39370078740157483" bottom="0.39370078740157483" header="0" footer="0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877"/>
  <sheetViews>
    <sheetView workbookViewId="0">
      <selection activeCell="J52" sqref="J52"/>
    </sheetView>
  </sheetViews>
  <sheetFormatPr defaultColWidth="14.44140625" defaultRowHeight="15" customHeight="1"/>
  <cols>
    <col min="1" max="1" width="5.109375" customWidth="1"/>
    <col min="2" max="2" width="5.109375" hidden="1" customWidth="1"/>
    <col min="3" max="3" width="11.109375" bestFit="1" customWidth="1"/>
    <col min="4" max="4" width="13.109375" bestFit="1" customWidth="1"/>
    <col min="5" max="5" width="10.33203125" customWidth="1"/>
    <col min="6" max="6" width="14.5546875" bestFit="1" customWidth="1"/>
    <col min="7" max="7" width="10.109375" bestFit="1" customWidth="1"/>
    <col min="8" max="8" width="18.5546875" bestFit="1" customWidth="1"/>
    <col min="9" max="11" width="5.88671875" customWidth="1"/>
    <col min="12" max="24" width="8.6640625" customWidth="1"/>
  </cols>
  <sheetData>
    <row r="1" spans="1:24" ht="19.2" customHeight="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2" customHeight="1">
      <c r="A2" s="8" t="s">
        <v>5</v>
      </c>
      <c r="B2" s="8"/>
      <c r="C2" s="8"/>
      <c r="D2" s="8"/>
      <c r="E2" s="8"/>
      <c r="F2" s="8"/>
      <c r="G2" s="8"/>
      <c r="H2" s="54">
        <v>45698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6" customHeight="1">
      <c r="A3" s="8"/>
      <c r="B3" s="8"/>
      <c r="C3" s="8"/>
      <c r="D3" s="8"/>
      <c r="E3" s="8"/>
      <c r="F3" s="8"/>
      <c r="G3" s="8"/>
      <c r="H3" s="8"/>
      <c r="I3" s="8"/>
      <c r="J3" s="8"/>
    </row>
    <row r="4" spans="1:24" ht="12" customHeight="1">
      <c r="A4" s="8"/>
      <c r="B4" s="8"/>
      <c r="C4" s="9" t="s">
        <v>6</v>
      </c>
      <c r="D4" s="9"/>
      <c r="E4" s="9" t="s">
        <v>226</v>
      </c>
      <c r="F4" s="8"/>
      <c r="I4" s="8"/>
      <c r="J4" s="8"/>
    </row>
    <row r="5" spans="1:24" ht="12" customHeight="1" thickBot="1">
      <c r="A5" s="8"/>
      <c r="B5" s="8"/>
      <c r="C5" s="8"/>
      <c r="D5" s="8"/>
      <c r="E5" s="8"/>
      <c r="F5" s="8">
        <v>1</v>
      </c>
      <c r="G5" s="8" t="s">
        <v>7</v>
      </c>
      <c r="I5" s="8"/>
      <c r="J5" s="8"/>
    </row>
    <row r="6" spans="1:24" ht="12" customHeight="1" thickBot="1">
      <c r="A6" s="10" t="s">
        <v>8</v>
      </c>
      <c r="B6" s="11"/>
      <c r="C6" s="12" t="s">
        <v>1</v>
      </c>
      <c r="D6" s="102" t="s">
        <v>2</v>
      </c>
      <c r="E6" s="2" t="s">
        <v>3</v>
      </c>
      <c r="F6" s="2" t="s">
        <v>100</v>
      </c>
      <c r="G6" s="2" t="s">
        <v>17</v>
      </c>
      <c r="H6" s="103" t="s">
        <v>4</v>
      </c>
      <c r="I6" s="13" t="s">
        <v>9</v>
      </c>
      <c r="J6" s="1" t="s">
        <v>229</v>
      </c>
      <c r="K6" s="14" t="s">
        <v>10</v>
      </c>
    </row>
    <row r="7" spans="1:24" ht="17.25" customHeight="1">
      <c r="A7" s="15">
        <v>1</v>
      </c>
      <c r="B7" s="16"/>
      <c r="C7" s="4" t="s">
        <v>132</v>
      </c>
      <c r="D7" s="28" t="s">
        <v>183</v>
      </c>
      <c r="E7" s="24">
        <v>39003</v>
      </c>
      <c r="F7" s="23" t="s">
        <v>35</v>
      </c>
      <c r="G7" s="23" t="s">
        <v>36</v>
      </c>
      <c r="H7" s="23" t="s">
        <v>114</v>
      </c>
      <c r="I7" s="17" t="s">
        <v>368</v>
      </c>
      <c r="J7" s="104"/>
      <c r="K7" s="18" t="str">
        <f>IF(ISBLANK(I7),"",IF(I7="DQ","",IF(I7="DNF","",IF(I7="DNS","",IF(I7&lt;=6.7,"TSM",IF(I7&lt;=6.84,"SM",IF(I7&lt;=7,"KSM",IF(I7&lt;=7.3,"I A",IF(I7&lt;=7.64,"II A",IF(I7&lt;=8.24,"III A",IF(I7&lt;=8.94,"I JA",IF(I7&lt;=9.44,"II JA",IF(I7&lt;=9.84,"III JA")))))))))))))</f>
        <v/>
      </c>
    </row>
    <row r="8" spans="1:24" ht="17.25" customHeight="1">
      <c r="A8" s="15">
        <v>2</v>
      </c>
      <c r="B8" s="16"/>
      <c r="C8" s="4" t="s">
        <v>127</v>
      </c>
      <c r="D8" s="28" t="s">
        <v>128</v>
      </c>
      <c r="E8" s="24">
        <v>39593</v>
      </c>
      <c r="F8" s="23" t="s">
        <v>35</v>
      </c>
      <c r="G8" s="23" t="s">
        <v>36</v>
      </c>
      <c r="H8" s="23" t="s">
        <v>37</v>
      </c>
      <c r="I8" s="17">
        <v>7.35</v>
      </c>
      <c r="J8" s="104">
        <v>0.16700000000000001</v>
      </c>
      <c r="K8" s="18" t="str">
        <f t="shared" ref="K8:K12" si="0">IF(ISBLANK(I8),"",IF(I8="DQ","",IF(I8="DNF","",IF(I8="DNS","",IF(I8&lt;=6.7,"TSM",IF(I8&lt;=6.84,"SM",IF(I8&lt;=7,"KSM",IF(I8&lt;=7.3,"I A",IF(I8&lt;=7.64,"II A",IF(I8&lt;=8.24,"III A",IF(I8&lt;=8.94,"I JA",IF(I8&lt;=9.44,"II JA",IF(I8&lt;=9.84,"III JA")))))))))))))</f>
        <v>II A</v>
      </c>
    </row>
    <row r="9" spans="1:24" ht="17.25" customHeight="1">
      <c r="A9" s="15">
        <v>3</v>
      </c>
      <c r="B9" s="16"/>
      <c r="C9" s="4" t="s">
        <v>149</v>
      </c>
      <c r="D9" s="28" t="s">
        <v>254</v>
      </c>
      <c r="E9" s="24">
        <v>32722</v>
      </c>
      <c r="F9" s="23" t="s">
        <v>35</v>
      </c>
      <c r="G9" s="23" t="s">
        <v>72</v>
      </c>
      <c r="H9" s="23" t="s">
        <v>59</v>
      </c>
      <c r="I9" s="17">
        <v>7.2</v>
      </c>
      <c r="J9" s="104">
        <v>0.159</v>
      </c>
      <c r="K9" s="18" t="str">
        <f t="shared" si="0"/>
        <v>I A</v>
      </c>
    </row>
    <row r="10" spans="1:24" ht="17.25" customHeight="1">
      <c r="A10" s="15">
        <v>4</v>
      </c>
      <c r="B10" s="16"/>
      <c r="C10" s="4" t="s">
        <v>217</v>
      </c>
      <c r="D10" s="28" t="s">
        <v>218</v>
      </c>
      <c r="E10" s="24">
        <v>36308</v>
      </c>
      <c r="F10" s="23" t="s">
        <v>35</v>
      </c>
      <c r="G10" s="23" t="s">
        <v>36</v>
      </c>
      <c r="H10" s="23" t="s">
        <v>120</v>
      </c>
      <c r="I10" s="17">
        <v>7.23</v>
      </c>
      <c r="J10" s="104">
        <v>0.156</v>
      </c>
      <c r="K10" s="18" t="str">
        <f t="shared" si="0"/>
        <v>I A</v>
      </c>
    </row>
    <row r="11" spans="1:24" ht="17.25" customHeight="1">
      <c r="A11" s="15">
        <v>5</v>
      </c>
      <c r="B11" s="16"/>
      <c r="C11" s="4" t="s">
        <v>181</v>
      </c>
      <c r="D11" s="28" t="s">
        <v>182</v>
      </c>
      <c r="E11" s="24">
        <v>38203</v>
      </c>
      <c r="F11" s="23" t="s">
        <v>35</v>
      </c>
      <c r="G11" s="23" t="s">
        <v>36</v>
      </c>
      <c r="H11" s="23" t="s">
        <v>114</v>
      </c>
      <c r="I11" s="17">
        <v>7.36</v>
      </c>
      <c r="J11" s="104">
        <v>0.193</v>
      </c>
      <c r="K11" s="18" t="str">
        <f t="shared" si="0"/>
        <v>II A</v>
      </c>
    </row>
    <row r="12" spans="1:24" ht="17.25" customHeight="1">
      <c r="A12" s="15">
        <v>6</v>
      </c>
      <c r="B12" s="16"/>
      <c r="C12" s="4" t="s">
        <v>172</v>
      </c>
      <c r="D12" s="28" t="s">
        <v>173</v>
      </c>
      <c r="E12" s="24">
        <v>39008</v>
      </c>
      <c r="F12" s="23" t="s">
        <v>35</v>
      </c>
      <c r="G12" s="23" t="s">
        <v>36</v>
      </c>
      <c r="H12" s="23" t="s">
        <v>45</v>
      </c>
      <c r="I12" s="17">
        <v>7.99</v>
      </c>
      <c r="J12" s="104">
        <v>0.152</v>
      </c>
      <c r="K12" s="18" t="str">
        <f t="shared" si="0"/>
        <v>III A</v>
      </c>
    </row>
    <row r="13" spans="1:24" ht="12" customHeight="1">
      <c r="A13" s="19"/>
      <c r="B13" s="19"/>
      <c r="C13" s="19"/>
      <c r="D13" s="19"/>
      <c r="E13" s="19"/>
      <c r="F13" s="8">
        <v>2</v>
      </c>
      <c r="G13" s="8" t="s">
        <v>7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7.25" customHeight="1">
      <c r="A14" s="15">
        <v>1</v>
      </c>
      <c r="B14" s="16"/>
      <c r="C14" s="4" t="s">
        <v>273</v>
      </c>
      <c r="D14" s="28" t="s">
        <v>274</v>
      </c>
      <c r="E14" s="24">
        <v>39503</v>
      </c>
      <c r="F14" s="23" t="s">
        <v>35</v>
      </c>
      <c r="G14" s="23" t="s">
        <v>36</v>
      </c>
      <c r="H14" s="23" t="s">
        <v>52</v>
      </c>
      <c r="I14" s="17">
        <v>7.76</v>
      </c>
      <c r="J14" s="104">
        <v>0.20100000000000001</v>
      </c>
      <c r="K14" s="18" t="str">
        <f>IF(ISBLANK(I14),"",IF(I14="DQ","",IF(I14="DNF","",IF(I14="DNS","",IF(I14&lt;=6.7,"TSM",IF(I14&lt;=6.84,"SM",IF(I14&lt;=7,"KSM",IF(I14&lt;=7.3,"I A",IF(I14&lt;=7.64,"II A",IF(I14&lt;=8.24,"III A",IF(I14&lt;=8.94,"I JA",IF(I14&lt;=9.44,"II JA",IF(I14&lt;=9.84,"III JA")))))))))))))</f>
        <v>III A</v>
      </c>
    </row>
    <row r="15" spans="1:24" ht="17.25" customHeight="1">
      <c r="A15" s="15">
        <v>2</v>
      </c>
      <c r="B15" s="16"/>
      <c r="C15" s="4" t="s">
        <v>287</v>
      </c>
      <c r="D15" s="28" t="s">
        <v>288</v>
      </c>
      <c r="E15" s="24">
        <v>35878</v>
      </c>
      <c r="F15" s="23" t="s">
        <v>35</v>
      </c>
      <c r="G15" s="23" t="s">
        <v>289</v>
      </c>
      <c r="H15" s="23" t="s">
        <v>123</v>
      </c>
      <c r="I15" s="17">
        <v>7.6</v>
      </c>
      <c r="J15" s="104">
        <v>0.19400000000000001</v>
      </c>
      <c r="K15" s="18" t="str">
        <f t="shared" ref="K15:K19" si="1">IF(ISBLANK(I15),"",IF(I15="DQ","",IF(I15="DNF","",IF(I15="DNS","",IF(I15&lt;=6.7,"TSM",IF(I15&lt;=6.84,"SM",IF(I15&lt;=7,"KSM",IF(I15&lt;=7.3,"I A",IF(I15&lt;=7.64,"II A",IF(I15&lt;=8.24,"III A",IF(I15&lt;=8.94,"I JA",IF(I15&lt;=9.44,"II JA",IF(I15&lt;=9.84,"III JA")))))))))))))</f>
        <v>II A</v>
      </c>
    </row>
    <row r="16" spans="1:24" ht="17.25" customHeight="1">
      <c r="A16" s="15">
        <v>3</v>
      </c>
      <c r="B16" s="16"/>
      <c r="C16" s="4" t="s">
        <v>292</v>
      </c>
      <c r="D16" s="28" t="s">
        <v>293</v>
      </c>
      <c r="E16" s="24">
        <v>33820</v>
      </c>
      <c r="F16" s="23" t="s">
        <v>158</v>
      </c>
      <c r="G16" s="23" t="s">
        <v>290</v>
      </c>
      <c r="H16" s="23" t="s">
        <v>281</v>
      </c>
      <c r="I16" s="17">
        <v>7.11</v>
      </c>
      <c r="J16" s="104">
        <v>0.184</v>
      </c>
      <c r="K16" s="18" t="str">
        <f t="shared" si="1"/>
        <v>I A</v>
      </c>
    </row>
    <row r="17" spans="1:24" ht="17.25" customHeight="1">
      <c r="A17" s="15">
        <v>4</v>
      </c>
      <c r="B17" s="16"/>
      <c r="C17" s="4" t="s">
        <v>202</v>
      </c>
      <c r="D17" s="28" t="s">
        <v>203</v>
      </c>
      <c r="E17" s="24">
        <v>37019</v>
      </c>
      <c r="F17" s="23" t="s">
        <v>35</v>
      </c>
      <c r="G17" s="23" t="s">
        <v>72</v>
      </c>
      <c r="H17" s="97" t="s">
        <v>204</v>
      </c>
      <c r="I17" s="17">
        <v>6.92</v>
      </c>
      <c r="J17" s="104">
        <v>0.17899999999999999</v>
      </c>
      <c r="K17" s="18" t="str">
        <f t="shared" si="1"/>
        <v>KSM</v>
      </c>
    </row>
    <row r="18" spans="1:24" ht="17.25" customHeight="1">
      <c r="A18" s="15">
        <v>5</v>
      </c>
      <c r="B18" s="16"/>
      <c r="C18" s="4" t="s">
        <v>261</v>
      </c>
      <c r="D18" s="28" t="s">
        <v>262</v>
      </c>
      <c r="E18" s="24">
        <v>35954</v>
      </c>
      <c r="F18" s="23" t="s">
        <v>35</v>
      </c>
      <c r="G18" s="23" t="s">
        <v>72</v>
      </c>
      <c r="H18" s="23" t="s">
        <v>37</v>
      </c>
      <c r="I18" s="17">
        <v>7.48</v>
      </c>
      <c r="J18" s="104">
        <v>0.17100000000000001</v>
      </c>
      <c r="K18" s="18" t="str">
        <f t="shared" si="1"/>
        <v>II A</v>
      </c>
    </row>
    <row r="19" spans="1:24" ht="17.25" customHeight="1">
      <c r="A19" s="15">
        <v>6</v>
      </c>
      <c r="B19" s="16"/>
      <c r="C19" s="4" t="s">
        <v>124</v>
      </c>
      <c r="D19" s="28" t="s">
        <v>125</v>
      </c>
      <c r="E19" s="24">
        <v>40156</v>
      </c>
      <c r="F19" s="23" t="s">
        <v>35</v>
      </c>
      <c r="G19" s="23" t="s">
        <v>36</v>
      </c>
      <c r="H19" s="23" t="s">
        <v>60</v>
      </c>
      <c r="I19" s="17" t="s">
        <v>368</v>
      </c>
      <c r="J19" s="104"/>
      <c r="K19" s="18" t="str">
        <f t="shared" si="1"/>
        <v/>
      </c>
    </row>
    <row r="20" spans="1:24" ht="12" customHeight="1">
      <c r="A20" s="19"/>
      <c r="B20" s="19"/>
      <c r="C20" s="19"/>
      <c r="D20" s="19"/>
      <c r="E20" s="19"/>
      <c r="F20" s="8">
        <v>3</v>
      </c>
      <c r="G20" s="8" t="s">
        <v>7</v>
      </c>
      <c r="H20" s="19"/>
      <c r="I20" s="19"/>
      <c r="J20" s="10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17.25" customHeight="1">
      <c r="A21" s="15">
        <v>1</v>
      </c>
      <c r="B21" s="16"/>
      <c r="C21" s="4" t="s">
        <v>62</v>
      </c>
      <c r="D21" s="28" t="s">
        <v>70</v>
      </c>
      <c r="E21" s="24">
        <v>39993</v>
      </c>
      <c r="F21" s="23" t="s">
        <v>35</v>
      </c>
      <c r="G21" s="23" t="s">
        <v>36</v>
      </c>
      <c r="H21" s="23" t="s">
        <v>45</v>
      </c>
      <c r="I21" s="17" t="s">
        <v>368</v>
      </c>
      <c r="J21" s="104"/>
      <c r="K21" s="18" t="str">
        <f>IF(ISBLANK(I21),"",IF(I21="DQ","",IF(I21="DNF","",IF(I21="DNS","",IF(I21&lt;=6.7,"TSM",IF(I21&lt;=6.84,"SM",IF(I21&lt;=7,"KSM",IF(I21&lt;=7.3,"I A",IF(I21&lt;=7.64,"II A",IF(I21&lt;=8.24,"III A",IF(I21&lt;=8.94,"I JA",IF(I21&lt;=9.44,"II JA",IF(I21&lt;=9.84,"III JA")))))))))))))</f>
        <v/>
      </c>
    </row>
    <row r="22" spans="1:24" ht="17.25" customHeight="1">
      <c r="A22" s="15">
        <v>2</v>
      </c>
      <c r="B22" s="16"/>
      <c r="C22" s="114" t="s">
        <v>89</v>
      </c>
      <c r="D22" s="115" t="s">
        <v>367</v>
      </c>
      <c r="E22" s="116">
        <v>38794</v>
      </c>
      <c r="F22" s="117" t="s">
        <v>35</v>
      </c>
      <c r="G22" s="117" t="s">
        <v>72</v>
      </c>
      <c r="H22" s="117" t="s">
        <v>365</v>
      </c>
      <c r="I22" s="17">
        <v>7.54</v>
      </c>
      <c r="J22" s="104">
        <v>0.191</v>
      </c>
      <c r="K22" s="18" t="str">
        <f t="shared" ref="K22:K26" si="2">IF(ISBLANK(I22),"",IF(I22="DQ","",IF(I22="DNF","",IF(I22="DNS","",IF(I22&lt;=6.7,"TSM",IF(I22&lt;=6.84,"SM",IF(I22&lt;=7,"KSM",IF(I22&lt;=7.3,"I A",IF(I22&lt;=7.64,"II A",IF(I22&lt;=8.24,"III A",IF(I22&lt;=8.94,"I JA",IF(I22&lt;=9.44,"II JA",IF(I22&lt;=9.84,"III JA")))))))))))))</f>
        <v>II A</v>
      </c>
    </row>
    <row r="23" spans="1:24" ht="17.25" customHeight="1">
      <c r="A23" s="15">
        <v>3</v>
      </c>
      <c r="B23" s="16"/>
      <c r="C23" s="4" t="s">
        <v>172</v>
      </c>
      <c r="D23" s="28" t="s">
        <v>180</v>
      </c>
      <c r="E23" s="24">
        <v>37910</v>
      </c>
      <c r="F23" s="23" t="s">
        <v>35</v>
      </c>
      <c r="G23" s="23" t="s">
        <v>36</v>
      </c>
      <c r="H23" s="23" t="s">
        <v>114</v>
      </c>
      <c r="I23" s="17">
        <v>7.13</v>
      </c>
      <c r="J23" s="104">
        <v>0.14000000000000001</v>
      </c>
      <c r="K23" s="18" t="str">
        <f t="shared" si="2"/>
        <v>I A</v>
      </c>
    </row>
    <row r="24" spans="1:24" ht="17.25" customHeight="1">
      <c r="A24" s="15">
        <v>4</v>
      </c>
      <c r="B24" s="16"/>
      <c r="C24" s="4" t="s">
        <v>93</v>
      </c>
      <c r="D24" s="28" t="s">
        <v>307</v>
      </c>
      <c r="E24" s="24">
        <v>35171</v>
      </c>
      <c r="F24" s="23" t="s">
        <v>158</v>
      </c>
      <c r="G24" s="23" t="s">
        <v>290</v>
      </c>
      <c r="H24" s="23" t="s">
        <v>281</v>
      </c>
      <c r="I24" s="17" t="s">
        <v>368</v>
      </c>
      <c r="J24" s="104"/>
      <c r="K24" s="18" t="str">
        <f t="shared" si="2"/>
        <v/>
      </c>
    </row>
    <row r="25" spans="1:24" ht="17.25" customHeight="1">
      <c r="A25" s="15">
        <v>5</v>
      </c>
      <c r="B25" s="16"/>
      <c r="C25" s="4" t="s">
        <v>85</v>
      </c>
      <c r="D25" s="28" t="s">
        <v>87</v>
      </c>
      <c r="E25" s="24">
        <v>39624</v>
      </c>
      <c r="F25" s="23" t="s">
        <v>35</v>
      </c>
      <c r="G25" s="23" t="s">
        <v>36</v>
      </c>
      <c r="H25" s="23" t="s">
        <v>59</v>
      </c>
      <c r="I25" s="17">
        <v>7.77</v>
      </c>
      <c r="J25" s="104">
        <v>0.22600000000000001</v>
      </c>
      <c r="K25" s="18" t="str">
        <f t="shared" si="2"/>
        <v>III A</v>
      </c>
    </row>
    <row r="26" spans="1:24" ht="17.25" customHeight="1">
      <c r="A26" s="15">
        <v>6</v>
      </c>
      <c r="B26" s="16"/>
      <c r="C26" s="4" t="s">
        <v>64</v>
      </c>
      <c r="D26" s="28" t="s">
        <v>145</v>
      </c>
      <c r="E26" s="24">
        <v>39566</v>
      </c>
      <c r="F26" s="23" t="s">
        <v>35</v>
      </c>
      <c r="G26" s="23" t="s">
        <v>36</v>
      </c>
      <c r="H26" s="23" t="s">
        <v>37</v>
      </c>
      <c r="I26" s="17" t="s">
        <v>372</v>
      </c>
      <c r="J26" s="104">
        <v>-1.7000000000000001E-2</v>
      </c>
      <c r="K26" s="18" t="str">
        <f t="shared" si="2"/>
        <v/>
      </c>
    </row>
    <row r="27" spans="1:24" ht="12" customHeight="1">
      <c r="A27" s="19"/>
      <c r="B27" s="19"/>
      <c r="C27" s="19"/>
      <c r="D27" s="19"/>
      <c r="E27" s="19"/>
      <c r="F27" s="8">
        <v>4</v>
      </c>
      <c r="G27" s="8" t="s">
        <v>7</v>
      </c>
      <c r="H27" s="19"/>
      <c r="I27" s="19"/>
      <c r="J27" s="10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17.25" customHeight="1">
      <c r="A28" s="15">
        <v>1</v>
      </c>
      <c r="B28" s="16"/>
      <c r="C28" s="4" t="s">
        <v>63</v>
      </c>
      <c r="D28" s="28" t="s">
        <v>74</v>
      </c>
      <c r="E28" s="24">
        <v>39456</v>
      </c>
      <c r="F28" s="23" t="s">
        <v>35</v>
      </c>
      <c r="G28" s="23" t="s">
        <v>36</v>
      </c>
      <c r="H28" s="97" t="s">
        <v>337</v>
      </c>
      <c r="I28" s="17">
        <v>7.97</v>
      </c>
      <c r="J28" s="104">
        <v>0.245</v>
      </c>
      <c r="K28" s="18" t="str">
        <f>IF(ISBLANK(I28),"",IF(I28="DQ","",IF(I28="DNF","",IF(I28="DNS","",IF(I28&lt;=6.7,"TSM",IF(I28&lt;=6.84,"SM",IF(I28&lt;=7,"KSM",IF(I28&lt;=7.3,"I A",IF(I28&lt;=7.64,"II A",IF(I28&lt;=8.24,"III A",IF(I28&lt;=8.94,"I JA",IF(I28&lt;=9.44,"II JA",IF(I28&lt;=9.84,"III JA")))))))))))))</f>
        <v>III A</v>
      </c>
    </row>
    <row r="29" spans="1:24" ht="17.25" customHeight="1">
      <c r="A29" s="15">
        <v>2</v>
      </c>
      <c r="B29" s="16"/>
      <c r="C29" s="4" t="s">
        <v>82</v>
      </c>
      <c r="D29" s="28" t="s">
        <v>151</v>
      </c>
      <c r="E29" s="24">
        <v>39136</v>
      </c>
      <c r="F29" s="23" t="s">
        <v>35</v>
      </c>
      <c r="G29" s="23" t="s">
        <v>72</v>
      </c>
      <c r="H29" s="23" t="s">
        <v>37</v>
      </c>
      <c r="I29" s="17">
        <v>7.53</v>
      </c>
      <c r="J29" s="104">
        <v>0.16600000000000001</v>
      </c>
      <c r="K29" s="18" t="str">
        <f t="shared" ref="K29:K32" si="3">IF(ISBLANK(I29),"",IF(I29="DQ","",IF(I29="DNF","",IF(I29="DNS","",IF(I29&lt;=6.7,"TSM",IF(I29&lt;=6.84,"SM",IF(I29&lt;=7,"KSM",IF(I29&lt;=7.3,"I A",IF(I29&lt;=7.64,"II A",IF(I29&lt;=8.24,"III A",IF(I29&lt;=8.94,"I JA",IF(I29&lt;=9.44,"II JA",IF(I29&lt;=9.84,"III JA")))))))))))))</f>
        <v>II A</v>
      </c>
    </row>
    <row r="30" spans="1:24" ht="17.25" customHeight="1">
      <c r="A30" s="15">
        <v>3</v>
      </c>
      <c r="B30" s="16"/>
      <c r="C30" s="4" t="s">
        <v>250</v>
      </c>
      <c r="D30" s="28" t="s">
        <v>187</v>
      </c>
      <c r="E30" s="24">
        <v>38481</v>
      </c>
      <c r="F30" s="23" t="s">
        <v>35</v>
      </c>
      <c r="G30" s="23" t="s">
        <v>36</v>
      </c>
      <c r="H30" s="23" t="s">
        <v>185</v>
      </c>
      <c r="I30" s="17" t="s">
        <v>368</v>
      </c>
      <c r="J30" s="104"/>
      <c r="K30" s="18" t="str">
        <f t="shared" si="3"/>
        <v/>
      </c>
    </row>
    <row r="31" spans="1:24" ht="17.25" customHeight="1">
      <c r="A31" s="15">
        <v>4</v>
      </c>
      <c r="B31" s="16"/>
      <c r="C31" s="4" t="s">
        <v>244</v>
      </c>
      <c r="D31" s="28" t="s">
        <v>245</v>
      </c>
      <c r="E31" s="24">
        <v>37230</v>
      </c>
      <c r="F31" s="23" t="s">
        <v>35</v>
      </c>
      <c r="G31" s="23" t="s">
        <v>72</v>
      </c>
      <c r="H31" s="23" t="s">
        <v>114</v>
      </c>
      <c r="I31" s="17">
        <v>7.14</v>
      </c>
      <c r="J31" s="104">
        <v>0.13300000000000001</v>
      </c>
      <c r="K31" s="18" t="str">
        <f t="shared" si="3"/>
        <v>I A</v>
      </c>
    </row>
    <row r="32" spans="1:24" ht="17.25" customHeight="1">
      <c r="A32" s="15">
        <v>5</v>
      </c>
      <c r="B32" s="16"/>
      <c r="C32" s="4" t="s">
        <v>241</v>
      </c>
      <c r="D32" s="28" t="s">
        <v>242</v>
      </c>
      <c r="E32" s="24">
        <v>33781</v>
      </c>
      <c r="F32" s="23" t="s">
        <v>35</v>
      </c>
      <c r="G32" s="23" t="s">
        <v>350</v>
      </c>
      <c r="H32" s="23" t="s">
        <v>243</v>
      </c>
      <c r="I32" s="17">
        <v>8.41</v>
      </c>
      <c r="J32" s="104">
        <v>0.24</v>
      </c>
      <c r="K32" s="18" t="str">
        <f t="shared" si="3"/>
        <v>I JA</v>
      </c>
    </row>
    <row r="33" spans="1:24" ht="12" customHeight="1">
      <c r="A33" s="19"/>
      <c r="B33" s="19"/>
      <c r="C33" s="19"/>
      <c r="D33" s="19"/>
      <c r="E33" s="19"/>
      <c r="F33" s="8">
        <v>5</v>
      </c>
      <c r="G33" s="8" t="s">
        <v>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17.25" customHeight="1">
      <c r="A34" s="15">
        <v>1</v>
      </c>
      <c r="B34" s="16"/>
      <c r="C34" s="4" t="s">
        <v>89</v>
      </c>
      <c r="D34" s="28" t="s">
        <v>259</v>
      </c>
      <c r="E34" s="24">
        <v>39896</v>
      </c>
      <c r="F34" s="23" t="s">
        <v>35</v>
      </c>
      <c r="G34" s="23" t="s">
        <v>35</v>
      </c>
      <c r="H34" s="23" t="s">
        <v>41</v>
      </c>
      <c r="I34" s="17" t="s">
        <v>368</v>
      </c>
      <c r="J34" s="104"/>
      <c r="K34" s="18" t="str">
        <f>IF(ISBLANK(I34),"",IF(I34="DQ","",IF(I34="DNF","",IF(I34="DNS","",IF(I34&lt;=6.7,"TSM",IF(I34&lt;=6.84,"SM",IF(I34&lt;=7,"KSM",IF(I34&lt;=7.3,"I A",IF(I34&lt;=7.64,"II A",IF(I34&lt;=8.24,"III A",IF(I34&lt;=8.94,"I JA",IF(I34&lt;=9.44,"II JA",IF(I34&lt;=9.84,"III JA")))))))))))))</f>
        <v/>
      </c>
    </row>
    <row r="35" spans="1:24" ht="17.25" customHeight="1">
      <c r="A35" s="15">
        <v>2</v>
      </c>
      <c r="B35" s="16"/>
      <c r="C35" s="4" t="s">
        <v>85</v>
      </c>
      <c r="D35" s="28" t="s">
        <v>308</v>
      </c>
      <c r="E35" s="24">
        <v>36175</v>
      </c>
      <c r="F35" s="23" t="s">
        <v>309</v>
      </c>
      <c r="G35" s="23" t="s">
        <v>310</v>
      </c>
      <c r="H35" s="23"/>
      <c r="I35" s="17">
        <v>7.54</v>
      </c>
      <c r="J35" s="104">
        <v>0.254</v>
      </c>
      <c r="K35" s="18" t="str">
        <f t="shared" ref="K35:K39" si="4">IF(ISBLANK(I35),"",IF(I35="DQ","",IF(I35="DNF","",IF(I35="DNS","",IF(I35&lt;=6.7,"TSM",IF(I35&lt;=6.84,"SM",IF(I35&lt;=7,"KSM",IF(I35&lt;=7.3,"I A",IF(I35&lt;=7.64,"II A",IF(I35&lt;=8.24,"III A",IF(I35&lt;=8.94,"I JA",IF(I35&lt;=9.44,"II JA",IF(I35&lt;=9.84,"III JA")))))))))))))</f>
        <v>II A</v>
      </c>
    </row>
    <row r="36" spans="1:24" ht="17.25" customHeight="1">
      <c r="A36" s="15">
        <v>3</v>
      </c>
      <c r="B36" s="16"/>
      <c r="C36" s="4" t="s">
        <v>116</v>
      </c>
      <c r="D36" s="28" t="s">
        <v>148</v>
      </c>
      <c r="E36" s="24">
        <v>38548</v>
      </c>
      <c r="F36" s="23" t="s">
        <v>35</v>
      </c>
      <c r="G36" s="23" t="s">
        <v>36</v>
      </c>
      <c r="H36" s="23" t="s">
        <v>37</v>
      </c>
      <c r="I36" s="17">
        <v>7.28</v>
      </c>
      <c r="J36" s="104">
        <v>0.23300000000000001</v>
      </c>
      <c r="K36" s="18" t="str">
        <f t="shared" si="4"/>
        <v>I A</v>
      </c>
    </row>
    <row r="37" spans="1:24" ht="17.25" customHeight="1">
      <c r="A37" s="15">
        <v>4</v>
      </c>
      <c r="B37" s="16"/>
      <c r="C37" s="4" t="s">
        <v>192</v>
      </c>
      <c r="D37" s="28" t="s">
        <v>193</v>
      </c>
      <c r="E37" s="24">
        <v>38598</v>
      </c>
      <c r="F37" s="23" t="s">
        <v>35</v>
      </c>
      <c r="G37" s="23" t="s">
        <v>36</v>
      </c>
      <c r="H37" s="23" t="s">
        <v>194</v>
      </c>
      <c r="I37" s="17" t="s">
        <v>368</v>
      </c>
      <c r="J37" s="104"/>
      <c r="K37" s="18" t="str">
        <f t="shared" si="4"/>
        <v/>
      </c>
    </row>
    <row r="38" spans="1:24" ht="17.25" customHeight="1">
      <c r="A38" s="15">
        <v>5</v>
      </c>
      <c r="B38" s="16"/>
      <c r="C38" s="4" t="s">
        <v>247</v>
      </c>
      <c r="D38" s="28" t="s">
        <v>248</v>
      </c>
      <c r="E38" s="24">
        <v>36682</v>
      </c>
      <c r="F38" s="23" t="s">
        <v>35</v>
      </c>
      <c r="G38" s="23" t="s">
        <v>162</v>
      </c>
      <c r="H38" s="23" t="s">
        <v>163</v>
      </c>
      <c r="I38" s="17">
        <v>7.76</v>
      </c>
      <c r="J38" s="104">
        <v>0.13800000000000001</v>
      </c>
      <c r="K38" s="18" t="str">
        <f t="shared" si="4"/>
        <v>III A</v>
      </c>
    </row>
    <row r="39" spans="1:24" ht="17.25" customHeight="1">
      <c r="A39" s="15">
        <v>6</v>
      </c>
      <c r="B39" s="16"/>
      <c r="C39" s="4" t="s">
        <v>143</v>
      </c>
      <c r="D39" s="28" t="s">
        <v>144</v>
      </c>
      <c r="E39" s="24">
        <v>39681</v>
      </c>
      <c r="F39" s="23" t="s">
        <v>35</v>
      </c>
      <c r="G39" s="23" t="s">
        <v>36</v>
      </c>
      <c r="H39" s="23" t="s">
        <v>37</v>
      </c>
      <c r="I39" s="17" t="s">
        <v>368</v>
      </c>
      <c r="J39" s="104"/>
      <c r="K39" s="18" t="str">
        <f t="shared" si="4"/>
        <v/>
      </c>
    </row>
    <row r="40" spans="1:24" ht="12" customHeight="1">
      <c r="A40" s="19"/>
      <c r="B40" s="19"/>
      <c r="C40" s="19"/>
      <c r="D40" s="19"/>
      <c r="E40" s="19"/>
      <c r="F40" s="8">
        <v>6</v>
      </c>
      <c r="G40" s="8" t="s">
        <v>7</v>
      </c>
      <c r="H40" s="19"/>
      <c r="I40" s="19"/>
      <c r="J40" s="105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17.25" customHeight="1">
      <c r="A41" s="15">
        <v>1</v>
      </c>
      <c r="B41" s="16"/>
      <c r="C41" s="4" t="s">
        <v>282</v>
      </c>
      <c r="D41" s="28" t="s">
        <v>283</v>
      </c>
      <c r="E41" s="24">
        <v>37594</v>
      </c>
      <c r="F41" s="23" t="s">
        <v>35</v>
      </c>
      <c r="G41" s="23" t="s">
        <v>157</v>
      </c>
      <c r="H41" s="23" t="s">
        <v>284</v>
      </c>
      <c r="I41" s="17">
        <v>7.7</v>
      </c>
      <c r="J41" s="104">
        <v>0.18099999999999999</v>
      </c>
      <c r="K41" s="18" t="str">
        <f>IF(ISBLANK(I41),"",IF(I41="DQ","",IF(I41="DNF","",IF(I41="DNS","",IF(I41&lt;=6.7,"TSM",IF(I41&lt;=6.84,"SM",IF(I41&lt;=7,"KSM",IF(I41&lt;=7.3,"I A",IF(I41&lt;=7.64,"II A",IF(I41&lt;=8.24,"III A",IF(I41&lt;=8.94,"I JA",IF(I41&lt;=9.44,"II JA",IF(I41&lt;=9.84,"III JA")))))))))))))</f>
        <v>III A</v>
      </c>
    </row>
    <row r="42" spans="1:24" ht="17.25" customHeight="1">
      <c r="A42" s="15">
        <v>2</v>
      </c>
      <c r="B42" s="16"/>
      <c r="C42" s="4" t="s">
        <v>285</v>
      </c>
      <c r="D42" s="28" t="s">
        <v>286</v>
      </c>
      <c r="E42" s="24">
        <v>37734</v>
      </c>
      <c r="F42" s="23" t="s">
        <v>35</v>
      </c>
      <c r="G42" s="23" t="s">
        <v>36</v>
      </c>
      <c r="H42" s="23" t="s">
        <v>123</v>
      </c>
      <c r="I42" s="17">
        <v>7.74</v>
      </c>
      <c r="J42" s="104">
        <v>0.20899999999999999</v>
      </c>
      <c r="K42" s="18" t="str">
        <f t="shared" ref="K42:K46" si="5">IF(ISBLANK(I42),"",IF(I42="DQ","",IF(I42="DNF","",IF(I42="DNS","",IF(I42&lt;=6.7,"TSM",IF(I42&lt;=6.84,"SM",IF(I42&lt;=7,"KSM",IF(I42&lt;=7.3,"I A",IF(I42&lt;=7.64,"II A",IF(I42&lt;=8.24,"III A",IF(I42&lt;=8.94,"I JA",IF(I42&lt;=9.44,"II JA",IF(I42&lt;=9.84,"III JA")))))))))))))</f>
        <v>III A</v>
      </c>
    </row>
    <row r="43" spans="1:24" ht="17.25" customHeight="1">
      <c r="A43" s="15">
        <v>3</v>
      </c>
      <c r="B43" s="16"/>
      <c r="C43" s="4" t="s">
        <v>73</v>
      </c>
      <c r="D43" s="28" t="s">
        <v>99</v>
      </c>
      <c r="E43" s="24">
        <v>39659</v>
      </c>
      <c r="F43" s="23" t="s">
        <v>35</v>
      </c>
      <c r="G43" s="23" t="s">
        <v>36</v>
      </c>
      <c r="H43" s="23" t="s">
        <v>101</v>
      </c>
      <c r="I43" s="17">
        <v>7.04</v>
      </c>
      <c r="J43" s="104">
        <v>0.14099999999999999</v>
      </c>
      <c r="K43" s="18" t="str">
        <f t="shared" si="5"/>
        <v>I A</v>
      </c>
    </row>
    <row r="44" spans="1:24" ht="17.25" customHeight="1">
      <c r="A44" s="15">
        <v>4</v>
      </c>
      <c r="B44" s="16"/>
      <c r="C44" s="4" t="s">
        <v>178</v>
      </c>
      <c r="D44" s="28" t="s">
        <v>313</v>
      </c>
      <c r="E44" s="24">
        <v>38411</v>
      </c>
      <c r="F44" s="23" t="s">
        <v>314</v>
      </c>
      <c r="G44" s="23" t="s">
        <v>157</v>
      </c>
      <c r="H44" s="23" t="s">
        <v>179</v>
      </c>
      <c r="I44" s="17">
        <v>7.36</v>
      </c>
      <c r="J44" s="104">
        <v>0.191</v>
      </c>
      <c r="K44" s="18" t="str">
        <f t="shared" si="5"/>
        <v>II A</v>
      </c>
    </row>
    <row r="45" spans="1:24" ht="17.25" customHeight="1">
      <c r="A45" s="15">
        <v>5</v>
      </c>
      <c r="B45" s="16"/>
      <c r="C45" s="4" t="s">
        <v>149</v>
      </c>
      <c r="D45" s="28" t="s">
        <v>156</v>
      </c>
      <c r="E45" s="24">
        <v>38338</v>
      </c>
      <c r="F45" s="23" t="s">
        <v>35</v>
      </c>
      <c r="G45" s="23" t="s">
        <v>157</v>
      </c>
      <c r="H45" s="23" t="s">
        <v>54</v>
      </c>
      <c r="I45" s="17">
        <v>7.28</v>
      </c>
      <c r="J45" s="104">
        <v>0.192</v>
      </c>
      <c r="K45" s="18" t="str">
        <f t="shared" si="5"/>
        <v>I A</v>
      </c>
    </row>
    <row r="46" spans="1:24" ht="17.25" customHeight="1">
      <c r="A46" s="15">
        <v>6</v>
      </c>
      <c r="B46" s="16"/>
      <c r="C46" s="4" t="s">
        <v>67</v>
      </c>
      <c r="D46" s="28" t="s">
        <v>68</v>
      </c>
      <c r="E46" s="24">
        <v>39399</v>
      </c>
      <c r="F46" s="23" t="s">
        <v>35</v>
      </c>
      <c r="G46" s="23" t="s">
        <v>36</v>
      </c>
      <c r="H46" s="23" t="s">
        <v>41</v>
      </c>
      <c r="I46" s="17" t="s">
        <v>368</v>
      </c>
      <c r="J46" s="104"/>
      <c r="K46" s="18" t="str">
        <f t="shared" si="5"/>
        <v/>
      </c>
    </row>
    <row r="47" spans="1:24" ht="12" customHeight="1">
      <c r="A47" s="19"/>
      <c r="B47" s="19"/>
      <c r="C47" s="19"/>
      <c r="D47" s="19"/>
      <c r="E47" s="19"/>
      <c r="F47" s="8">
        <v>7</v>
      </c>
      <c r="G47" s="8" t="s">
        <v>7</v>
      </c>
      <c r="H47" s="19"/>
      <c r="I47" s="19"/>
      <c r="J47" s="105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17.25" customHeight="1">
      <c r="A48" s="15">
        <v>1</v>
      </c>
      <c r="B48" s="16"/>
      <c r="C48" s="4" t="s">
        <v>65</v>
      </c>
      <c r="D48" s="28" t="s">
        <v>258</v>
      </c>
      <c r="E48" s="24">
        <v>39317</v>
      </c>
      <c r="F48" s="23" t="s">
        <v>35</v>
      </c>
      <c r="G48" s="23" t="s">
        <v>36</v>
      </c>
      <c r="H48" s="23" t="s">
        <v>41</v>
      </c>
      <c r="I48" s="17" t="s">
        <v>368</v>
      </c>
      <c r="J48" s="104"/>
      <c r="K48" s="18" t="str">
        <f>IF(ISBLANK(I48),"",IF(I48="DQ","",IF(I48="DNF","",IF(I48="DNS","",IF(I48&lt;=6.7,"TSM",IF(I48&lt;=6.84,"SM",IF(I48&lt;=7,"KSM",IF(I48&lt;=7.3,"I A",IF(I48&lt;=7.64,"II A",IF(I48&lt;=8.24,"III A",IF(I48&lt;=8.94,"I JA",IF(I48&lt;=9.44,"II JA",IF(I48&lt;=9.84,"III JA")))))))))))))</f>
        <v/>
      </c>
    </row>
    <row r="49" spans="1:24" ht="17.25" customHeight="1">
      <c r="A49" s="15">
        <v>2</v>
      </c>
      <c r="B49" s="16"/>
      <c r="C49" s="4" t="s">
        <v>149</v>
      </c>
      <c r="D49" s="28" t="s">
        <v>160</v>
      </c>
      <c r="E49" s="24">
        <v>37634</v>
      </c>
      <c r="F49" s="23" t="s">
        <v>35</v>
      </c>
      <c r="G49" s="23" t="s">
        <v>36</v>
      </c>
      <c r="H49" s="23" t="s">
        <v>159</v>
      </c>
      <c r="I49" s="17" t="s">
        <v>368</v>
      </c>
      <c r="J49" s="104"/>
      <c r="K49" s="18" t="str">
        <f t="shared" ref="K49:K52" si="6">IF(ISBLANK(I49),"",IF(I49="DQ","",IF(I49="DNF","",IF(I49="DNS","",IF(I49&lt;=6.7,"TSM",IF(I49&lt;=6.84,"SM",IF(I49&lt;=7,"KSM",IF(I49&lt;=7.3,"I A",IF(I49&lt;=7.64,"II A",IF(I49&lt;=8.24,"III A",IF(I49&lt;=8.94,"I JA",IF(I49&lt;=9.44,"II JA",IF(I49&lt;=9.84,"III JA")))))))))))))</f>
        <v/>
      </c>
    </row>
    <row r="50" spans="1:24" ht="17.25" customHeight="1">
      <c r="A50" s="15">
        <v>3</v>
      </c>
      <c r="B50" s="16"/>
      <c r="C50" s="4" t="s">
        <v>152</v>
      </c>
      <c r="D50" s="28" t="s">
        <v>153</v>
      </c>
      <c r="E50" s="24">
        <v>37667</v>
      </c>
      <c r="F50" s="23" t="s">
        <v>35</v>
      </c>
      <c r="G50" s="23" t="s">
        <v>36</v>
      </c>
      <c r="H50" s="23" t="s">
        <v>37</v>
      </c>
      <c r="I50" s="17">
        <v>7.4</v>
      </c>
      <c r="J50" s="104">
        <v>0.185</v>
      </c>
      <c r="K50" s="18" t="str">
        <f t="shared" si="6"/>
        <v>II A</v>
      </c>
    </row>
    <row r="51" spans="1:24" ht="17.25" customHeight="1">
      <c r="A51" s="15">
        <v>4</v>
      </c>
      <c r="B51" s="16"/>
      <c r="C51" s="4" t="s">
        <v>64</v>
      </c>
      <c r="D51" s="28" t="s">
        <v>207</v>
      </c>
      <c r="E51" s="24">
        <v>39113</v>
      </c>
      <c r="F51" s="23" t="s">
        <v>35</v>
      </c>
      <c r="G51" s="23" t="s">
        <v>36</v>
      </c>
      <c r="H51" s="23" t="s">
        <v>41</v>
      </c>
      <c r="I51" s="17">
        <v>7.59</v>
      </c>
      <c r="J51" s="104">
        <v>0.17799999999999999</v>
      </c>
      <c r="K51" s="18" t="str">
        <f t="shared" si="6"/>
        <v>II A</v>
      </c>
    </row>
    <row r="52" spans="1:24" ht="17.25" customHeight="1">
      <c r="A52" s="15">
        <v>5</v>
      </c>
      <c r="B52" s="16"/>
      <c r="C52" s="4" t="s">
        <v>174</v>
      </c>
      <c r="D52" s="28" t="s">
        <v>175</v>
      </c>
      <c r="E52" s="24">
        <v>39167</v>
      </c>
      <c r="F52" s="23" t="s">
        <v>35</v>
      </c>
      <c r="G52" s="23" t="s">
        <v>36</v>
      </c>
      <c r="H52" s="23" t="s">
        <v>49</v>
      </c>
      <c r="I52" s="17" t="s">
        <v>368</v>
      </c>
      <c r="J52" s="104"/>
      <c r="K52" s="18" t="str">
        <f t="shared" si="6"/>
        <v/>
      </c>
    </row>
    <row r="53" spans="1:24" ht="12" customHeight="1">
      <c r="A53" s="8"/>
      <c r="B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2" customHeight="1"/>
    <row r="55" spans="1:24" ht="12" customHeight="1"/>
    <row r="56" spans="1:24" ht="12" customHeight="1"/>
    <row r="57" spans="1:24" ht="12" customHeight="1"/>
    <row r="58" spans="1:24" ht="12" customHeight="1"/>
    <row r="59" spans="1:24" ht="12" customHeight="1"/>
    <row r="60" spans="1:24" ht="12" customHeight="1"/>
    <row r="61" spans="1:24" ht="12" customHeight="1"/>
    <row r="62" spans="1:24" ht="12" customHeight="1"/>
    <row r="63" spans="1:24" ht="12" customHeight="1"/>
    <row r="64" spans="1:2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</sheetData>
  <sortState ref="C54:H64">
    <sortCondition ref="E54:E64"/>
  </sortState>
  <printOptions horizontalCentered="1"/>
  <pageMargins left="0.39370078740157483" right="0.39370078740157483" top="0.39370078740157483" bottom="0.19685039370078741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60"/>
  <sheetViews>
    <sheetView workbookViewId="0"/>
  </sheetViews>
  <sheetFormatPr defaultColWidth="14.44140625" defaultRowHeight="15" customHeight="1"/>
  <cols>
    <col min="1" max="1" width="5.109375" customWidth="1"/>
    <col min="2" max="2" width="5.109375" hidden="1" customWidth="1"/>
    <col min="3" max="3" width="11.109375" bestFit="1" customWidth="1"/>
    <col min="4" max="4" width="13.109375" bestFit="1" customWidth="1"/>
    <col min="5" max="5" width="10.33203125" customWidth="1"/>
    <col min="6" max="6" width="14.5546875" bestFit="1" customWidth="1"/>
    <col min="7" max="7" width="10.109375" bestFit="1" customWidth="1"/>
    <col min="8" max="8" width="18.5546875" bestFit="1" customWidth="1"/>
    <col min="9" max="13" width="5.88671875" customWidth="1"/>
    <col min="14" max="26" width="8.6640625" customWidth="1"/>
  </cols>
  <sheetData>
    <row r="1" spans="1:26" ht="19.2" customHeight="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" customHeight="1">
      <c r="A2" s="8" t="s">
        <v>5</v>
      </c>
      <c r="B2" s="8"/>
      <c r="C2" s="8"/>
      <c r="D2" s="8"/>
      <c r="E2" s="8"/>
      <c r="F2" s="8"/>
      <c r="G2" s="8"/>
      <c r="H2" s="54">
        <v>45698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26" ht="12" customHeight="1">
      <c r="A4" s="8"/>
      <c r="B4" s="8"/>
      <c r="C4" s="9" t="s">
        <v>6</v>
      </c>
      <c r="D4" s="9"/>
      <c r="E4" s="9" t="s">
        <v>226</v>
      </c>
      <c r="F4" s="8"/>
      <c r="I4" s="8"/>
      <c r="J4" s="8"/>
      <c r="K4" s="8"/>
      <c r="L4" s="8"/>
    </row>
    <row r="5" spans="1:26" ht="12" customHeight="1" thickBot="1">
      <c r="A5" s="8"/>
      <c r="B5" s="8"/>
      <c r="C5" s="8"/>
      <c r="D5" s="8"/>
      <c r="E5" s="8"/>
      <c r="F5" s="8" t="s">
        <v>370</v>
      </c>
      <c r="G5" s="8" t="s">
        <v>369</v>
      </c>
      <c r="I5" s="8"/>
      <c r="J5" s="8"/>
      <c r="K5" s="8"/>
      <c r="L5" s="8"/>
    </row>
    <row r="6" spans="1:26" ht="12" customHeight="1" thickBot="1">
      <c r="A6" s="10" t="s">
        <v>11</v>
      </c>
      <c r="B6" s="11"/>
      <c r="C6" s="12" t="s">
        <v>1</v>
      </c>
      <c r="D6" s="102" t="s">
        <v>2</v>
      </c>
      <c r="E6" s="2" t="s">
        <v>3</v>
      </c>
      <c r="F6" s="2" t="s">
        <v>100</v>
      </c>
      <c r="G6" s="2" t="s">
        <v>17</v>
      </c>
      <c r="H6" s="103" t="s">
        <v>4</v>
      </c>
      <c r="I6" s="13" t="s">
        <v>9</v>
      </c>
      <c r="J6" s="1" t="s">
        <v>229</v>
      </c>
      <c r="K6" s="13" t="s">
        <v>380</v>
      </c>
      <c r="L6" s="1" t="s">
        <v>229</v>
      </c>
      <c r="M6" s="14" t="s">
        <v>10</v>
      </c>
    </row>
    <row r="7" spans="1:26" ht="17.25" customHeight="1">
      <c r="A7" s="15">
        <v>1</v>
      </c>
      <c r="B7" s="16"/>
      <c r="C7" s="4" t="s">
        <v>202</v>
      </c>
      <c r="D7" s="28" t="s">
        <v>203</v>
      </c>
      <c r="E7" s="24">
        <v>37019</v>
      </c>
      <c r="F7" s="23" t="s">
        <v>35</v>
      </c>
      <c r="G7" s="23" t="s">
        <v>72</v>
      </c>
      <c r="H7" s="97" t="s">
        <v>204</v>
      </c>
      <c r="I7" s="17">
        <v>6.92</v>
      </c>
      <c r="J7" s="104">
        <v>0.17899999999999999</v>
      </c>
      <c r="K7" s="17">
        <v>6.82</v>
      </c>
      <c r="L7" s="104">
        <v>0.16400000000000001</v>
      </c>
      <c r="M7" s="18" t="str">
        <f t="shared" ref="M7:M12" si="0">IF(ISBLANK(I7),"",IF(I7="DQ","",IF(I7="DNF","",IF(I7="DNS","",IF(I7&lt;=6.7,"TSM",IF(I7&lt;=6.84,"SM",IF(I7&lt;=7,"KSM",IF(I7&lt;=7.3,"I A",IF(I7&lt;=7.64,"II A",IF(I7&lt;=8.24,"III A",IF(I7&lt;=8.94,"I JA",IF(I7&lt;=9.44,"II JA",IF(I7&lt;=9.84,"III JA")))))))))))))</f>
        <v>KSM</v>
      </c>
    </row>
    <row r="8" spans="1:26" ht="17.25" customHeight="1">
      <c r="A8" s="15">
        <v>2</v>
      </c>
      <c r="B8" s="16"/>
      <c r="C8" s="4" t="s">
        <v>73</v>
      </c>
      <c r="D8" s="28" t="s">
        <v>99</v>
      </c>
      <c r="E8" s="24">
        <v>39659</v>
      </c>
      <c r="F8" s="23" t="s">
        <v>35</v>
      </c>
      <c r="G8" s="23" t="s">
        <v>36</v>
      </c>
      <c r="H8" s="97" t="s">
        <v>101</v>
      </c>
      <c r="I8" s="17">
        <v>7.04</v>
      </c>
      <c r="J8" s="104">
        <v>0.14099999999999999</v>
      </c>
      <c r="K8" s="17">
        <v>6.91</v>
      </c>
      <c r="L8" s="104">
        <v>0.13100000000000001</v>
      </c>
      <c r="M8" s="18" t="str">
        <f t="shared" si="0"/>
        <v>I A</v>
      </c>
    </row>
    <row r="9" spans="1:26" ht="17.25" customHeight="1">
      <c r="A9" s="15">
        <v>3</v>
      </c>
      <c r="B9" s="16"/>
      <c r="C9" s="4" t="s">
        <v>292</v>
      </c>
      <c r="D9" s="28" t="s">
        <v>293</v>
      </c>
      <c r="E9" s="24">
        <v>33820</v>
      </c>
      <c r="F9" s="23" t="s">
        <v>158</v>
      </c>
      <c r="G9" s="23" t="s">
        <v>290</v>
      </c>
      <c r="H9" s="97" t="s">
        <v>281</v>
      </c>
      <c r="I9" s="17">
        <v>7.11</v>
      </c>
      <c r="J9" s="104">
        <v>0.184</v>
      </c>
      <c r="K9" s="17">
        <v>7.05</v>
      </c>
      <c r="L9" s="104">
        <v>0.14099999999999999</v>
      </c>
      <c r="M9" s="18" t="str">
        <f t="shared" si="0"/>
        <v>I A</v>
      </c>
    </row>
    <row r="10" spans="1:26" ht="17.25" customHeight="1">
      <c r="A10" s="15">
        <v>4</v>
      </c>
      <c r="B10" s="16"/>
      <c r="C10" s="4" t="s">
        <v>244</v>
      </c>
      <c r="D10" s="28" t="s">
        <v>245</v>
      </c>
      <c r="E10" s="24">
        <v>37230</v>
      </c>
      <c r="F10" s="23" t="s">
        <v>35</v>
      </c>
      <c r="G10" s="23" t="s">
        <v>72</v>
      </c>
      <c r="H10" s="97" t="s">
        <v>114</v>
      </c>
      <c r="I10" s="17">
        <v>7.14</v>
      </c>
      <c r="J10" s="104">
        <v>0.13300000000000001</v>
      </c>
      <c r="K10" s="17">
        <v>7.09</v>
      </c>
      <c r="L10" s="104">
        <v>0.14399999999999999</v>
      </c>
      <c r="M10" s="18" t="str">
        <f t="shared" si="0"/>
        <v>I A</v>
      </c>
    </row>
    <row r="11" spans="1:26" ht="17.25" customHeight="1">
      <c r="A11" s="15">
        <v>5</v>
      </c>
      <c r="B11" s="16"/>
      <c r="C11" s="4" t="s">
        <v>149</v>
      </c>
      <c r="D11" s="28" t="s">
        <v>254</v>
      </c>
      <c r="E11" s="24">
        <v>32722</v>
      </c>
      <c r="F11" s="23" t="s">
        <v>35</v>
      </c>
      <c r="G11" s="23" t="s">
        <v>72</v>
      </c>
      <c r="H11" s="97" t="s">
        <v>59</v>
      </c>
      <c r="I11" s="17">
        <v>7.2</v>
      </c>
      <c r="J11" s="104">
        <v>0.159</v>
      </c>
      <c r="K11" s="17">
        <v>7.12</v>
      </c>
      <c r="L11" s="104">
        <v>0.12</v>
      </c>
      <c r="M11" s="18" t="str">
        <f t="shared" si="0"/>
        <v>I A</v>
      </c>
    </row>
    <row r="12" spans="1:26" ht="17.25" customHeight="1">
      <c r="A12" s="15">
        <v>6</v>
      </c>
      <c r="B12" s="16"/>
      <c r="C12" s="4" t="s">
        <v>172</v>
      </c>
      <c r="D12" s="28" t="s">
        <v>180</v>
      </c>
      <c r="E12" s="24">
        <v>37910</v>
      </c>
      <c r="F12" s="23" t="s">
        <v>35</v>
      </c>
      <c r="G12" s="23" t="s">
        <v>36</v>
      </c>
      <c r="H12" s="97" t="s">
        <v>114</v>
      </c>
      <c r="I12" s="17">
        <v>7.13</v>
      </c>
      <c r="J12" s="104">
        <v>0.14000000000000001</v>
      </c>
      <c r="K12" s="17">
        <v>7.35</v>
      </c>
      <c r="L12" s="104">
        <v>0.13900000000000001</v>
      </c>
      <c r="M12" s="18" t="str">
        <f t="shared" si="0"/>
        <v>I A</v>
      </c>
    </row>
    <row r="13" spans="1:26" ht="12" customHeight="1" thickBot="1">
      <c r="A13" s="8"/>
      <c r="B13" s="8"/>
      <c r="C13" s="8"/>
      <c r="D13" s="8"/>
      <c r="E13" s="8"/>
      <c r="F13" s="8" t="s">
        <v>371</v>
      </c>
      <c r="G13" s="8" t="s">
        <v>369</v>
      </c>
      <c r="I13" s="8"/>
      <c r="J13" s="8"/>
      <c r="K13" s="8"/>
      <c r="L13" s="8"/>
    </row>
    <row r="14" spans="1:26" ht="12" customHeight="1" thickBot="1">
      <c r="A14" s="10" t="s">
        <v>11</v>
      </c>
      <c r="B14" s="11"/>
      <c r="C14" s="12" t="s">
        <v>1</v>
      </c>
      <c r="D14" s="102" t="s">
        <v>2</v>
      </c>
      <c r="E14" s="2" t="s">
        <v>3</v>
      </c>
      <c r="F14" s="2" t="s">
        <v>100</v>
      </c>
      <c r="G14" s="2" t="s">
        <v>17</v>
      </c>
      <c r="H14" s="103" t="s">
        <v>4</v>
      </c>
      <c r="I14" s="13" t="s">
        <v>9</v>
      </c>
      <c r="J14" s="1" t="s">
        <v>229</v>
      </c>
      <c r="K14" s="13" t="s">
        <v>380</v>
      </c>
      <c r="L14" s="1" t="s">
        <v>229</v>
      </c>
      <c r="M14" s="14" t="s">
        <v>10</v>
      </c>
    </row>
    <row r="15" spans="1:26" ht="17.25" customHeight="1">
      <c r="A15" s="15">
        <v>7</v>
      </c>
      <c r="B15" s="16"/>
      <c r="C15" s="4" t="s">
        <v>116</v>
      </c>
      <c r="D15" s="28" t="s">
        <v>148</v>
      </c>
      <c r="E15" s="24">
        <v>38548</v>
      </c>
      <c r="F15" s="23" t="s">
        <v>35</v>
      </c>
      <c r="G15" s="23" t="s">
        <v>36</v>
      </c>
      <c r="H15" s="97" t="s">
        <v>37</v>
      </c>
      <c r="I15" s="17">
        <v>7.28</v>
      </c>
      <c r="J15" s="104">
        <v>0.23300000000000001</v>
      </c>
      <c r="K15" s="17">
        <v>7.21</v>
      </c>
      <c r="L15" s="104">
        <v>0.161</v>
      </c>
      <c r="M15" s="18" t="str">
        <f t="shared" ref="M15:M20" si="1">IF(ISBLANK(I15),"",IF(I15="DQ","",IF(I15="DNF","",IF(I15="DNS","",IF(I15&lt;=6.7,"TSM",IF(I15&lt;=6.84,"SM",IF(I15&lt;=7,"KSM",IF(I15&lt;=7.3,"I A",IF(I15&lt;=7.64,"II A",IF(I15&lt;=8.24,"III A",IF(I15&lt;=8.94,"I JA",IF(I15&lt;=9.44,"II JA",IF(I15&lt;=9.84,"III JA")))))))))))))</f>
        <v>I A</v>
      </c>
    </row>
    <row r="16" spans="1:26" ht="17.25" customHeight="1">
      <c r="A16" s="15">
        <v>8</v>
      </c>
      <c r="B16" s="16"/>
      <c r="C16" s="4" t="s">
        <v>217</v>
      </c>
      <c r="D16" s="28" t="s">
        <v>218</v>
      </c>
      <c r="E16" s="24">
        <v>36308</v>
      </c>
      <c r="F16" s="23" t="s">
        <v>35</v>
      </c>
      <c r="G16" s="23" t="s">
        <v>36</v>
      </c>
      <c r="H16" s="97" t="s">
        <v>120</v>
      </c>
      <c r="I16" s="17">
        <v>7.23</v>
      </c>
      <c r="J16" s="104">
        <v>0.156</v>
      </c>
      <c r="K16" s="17">
        <v>7.22</v>
      </c>
      <c r="L16" s="104">
        <v>0.16800000000000001</v>
      </c>
      <c r="M16" s="18" t="str">
        <f t="shared" si="1"/>
        <v>I A</v>
      </c>
    </row>
    <row r="17" spans="1:13" ht="17.25" customHeight="1">
      <c r="A17" s="15">
        <v>9</v>
      </c>
      <c r="B17" s="16"/>
      <c r="C17" s="4" t="s">
        <v>149</v>
      </c>
      <c r="D17" s="28" t="s">
        <v>156</v>
      </c>
      <c r="E17" s="24">
        <v>38338</v>
      </c>
      <c r="F17" s="23" t="s">
        <v>35</v>
      </c>
      <c r="G17" s="23" t="s">
        <v>157</v>
      </c>
      <c r="H17" s="97" t="s">
        <v>54</v>
      </c>
      <c r="I17" s="17">
        <v>7.28</v>
      </c>
      <c r="J17" s="104">
        <v>0.192</v>
      </c>
      <c r="K17" s="17">
        <v>7.27</v>
      </c>
      <c r="L17" s="104">
        <v>0.16700000000000001</v>
      </c>
      <c r="M17" s="18" t="str">
        <f t="shared" si="1"/>
        <v>I A</v>
      </c>
    </row>
    <row r="18" spans="1:13" ht="17.25" customHeight="1">
      <c r="A18" s="15">
        <v>10</v>
      </c>
      <c r="B18" s="16"/>
      <c r="C18" s="4" t="s">
        <v>178</v>
      </c>
      <c r="D18" s="28" t="s">
        <v>313</v>
      </c>
      <c r="E18" s="24">
        <v>38411</v>
      </c>
      <c r="F18" s="23" t="s">
        <v>314</v>
      </c>
      <c r="G18" s="23" t="s">
        <v>157</v>
      </c>
      <c r="H18" s="97" t="s">
        <v>179</v>
      </c>
      <c r="I18" s="17">
        <v>7.36</v>
      </c>
      <c r="J18" s="104">
        <v>0.191</v>
      </c>
      <c r="K18" s="17">
        <v>7.31</v>
      </c>
      <c r="L18" s="104">
        <v>0.14899999999999999</v>
      </c>
      <c r="M18" s="18" t="str">
        <f t="shared" si="1"/>
        <v>II A</v>
      </c>
    </row>
    <row r="19" spans="1:13" ht="17.25" customHeight="1">
      <c r="A19" s="15">
        <v>11</v>
      </c>
      <c r="B19" s="16"/>
      <c r="C19" s="4" t="s">
        <v>181</v>
      </c>
      <c r="D19" s="28" t="s">
        <v>182</v>
      </c>
      <c r="E19" s="24">
        <v>38203</v>
      </c>
      <c r="F19" s="23" t="s">
        <v>35</v>
      </c>
      <c r="G19" s="23" t="s">
        <v>36</v>
      </c>
      <c r="H19" s="97" t="s">
        <v>114</v>
      </c>
      <c r="I19" s="17">
        <v>7.36</v>
      </c>
      <c r="J19" s="104">
        <v>0.193</v>
      </c>
      <c r="K19" s="104" t="s">
        <v>368</v>
      </c>
      <c r="L19" s="104"/>
      <c r="M19" s="18" t="str">
        <f t="shared" si="1"/>
        <v>II A</v>
      </c>
    </row>
    <row r="20" spans="1:13" ht="17.25" customHeight="1" thickBot="1">
      <c r="A20" s="15">
        <v>12</v>
      </c>
      <c r="B20" s="16"/>
      <c r="C20" s="4" t="s">
        <v>127</v>
      </c>
      <c r="D20" s="28" t="s">
        <v>128</v>
      </c>
      <c r="E20" s="24">
        <v>39593</v>
      </c>
      <c r="F20" s="23" t="s">
        <v>35</v>
      </c>
      <c r="G20" s="23" t="s">
        <v>36</v>
      </c>
      <c r="H20" s="97" t="s">
        <v>37</v>
      </c>
      <c r="I20" s="17">
        <v>7.35</v>
      </c>
      <c r="J20" s="104">
        <v>0.16700000000000001</v>
      </c>
      <c r="K20" s="17" t="s">
        <v>368</v>
      </c>
      <c r="L20" s="104"/>
      <c r="M20" s="18" t="str">
        <f t="shared" si="1"/>
        <v>II A</v>
      </c>
    </row>
    <row r="21" spans="1:13" ht="12" customHeight="1" thickBot="1">
      <c r="A21" s="10" t="s">
        <v>11</v>
      </c>
      <c r="B21" s="11"/>
      <c r="C21" s="12" t="s">
        <v>1</v>
      </c>
      <c r="D21" s="102" t="s">
        <v>2</v>
      </c>
      <c r="E21" s="2" t="s">
        <v>3</v>
      </c>
      <c r="F21" s="2" t="s">
        <v>100</v>
      </c>
      <c r="G21" s="2" t="s">
        <v>17</v>
      </c>
      <c r="H21" s="103" t="s">
        <v>4</v>
      </c>
      <c r="I21" s="13" t="s">
        <v>9</v>
      </c>
      <c r="J21" s="1" t="s">
        <v>229</v>
      </c>
      <c r="K21" s="1"/>
      <c r="L21" s="1"/>
      <c r="M21" s="14" t="s">
        <v>10</v>
      </c>
    </row>
    <row r="22" spans="1:13" ht="17.25" customHeight="1">
      <c r="A22" s="15">
        <v>13</v>
      </c>
      <c r="B22" s="16"/>
      <c r="C22" s="4" t="s">
        <v>152</v>
      </c>
      <c r="D22" s="28" t="s">
        <v>153</v>
      </c>
      <c r="E22" s="24">
        <v>37667</v>
      </c>
      <c r="F22" s="23" t="s">
        <v>35</v>
      </c>
      <c r="G22" s="23" t="s">
        <v>36</v>
      </c>
      <c r="H22" s="97" t="s">
        <v>37</v>
      </c>
      <c r="I22" s="17">
        <v>7.4</v>
      </c>
      <c r="J22" s="104">
        <v>0.185</v>
      </c>
      <c r="K22" s="104"/>
      <c r="L22" s="104"/>
      <c r="M22" s="18" t="str">
        <f t="shared" ref="M22:M37" si="2">IF(ISBLANK(I22),"",IF(I22="DQ","",IF(I22="DNF","",IF(I22="DNS","",IF(I22&lt;=6.7,"TSM",IF(I22&lt;=6.84,"SM",IF(I22&lt;=7,"KSM",IF(I22&lt;=7.3,"I A",IF(I22&lt;=7.64,"II A",IF(I22&lt;=8.24,"III A",IF(I22&lt;=8.94,"I JA",IF(I22&lt;=9.44,"II JA",IF(I22&lt;=9.84,"III JA")))))))))))))</f>
        <v>II A</v>
      </c>
    </row>
    <row r="23" spans="1:13" ht="17.25" customHeight="1">
      <c r="A23" s="15">
        <v>14</v>
      </c>
      <c r="B23" s="16"/>
      <c r="C23" s="4" t="s">
        <v>261</v>
      </c>
      <c r="D23" s="28" t="s">
        <v>262</v>
      </c>
      <c r="E23" s="24">
        <v>35954</v>
      </c>
      <c r="F23" s="23" t="s">
        <v>35</v>
      </c>
      <c r="G23" s="23" t="s">
        <v>72</v>
      </c>
      <c r="H23" s="97" t="s">
        <v>37</v>
      </c>
      <c r="I23" s="17">
        <v>7.48</v>
      </c>
      <c r="J23" s="104">
        <v>0.17100000000000001</v>
      </c>
      <c r="K23" s="104"/>
      <c r="L23" s="104"/>
      <c r="M23" s="18" t="str">
        <f t="shared" si="2"/>
        <v>II A</v>
      </c>
    </row>
    <row r="24" spans="1:13" ht="17.25" customHeight="1">
      <c r="A24" s="15">
        <v>15</v>
      </c>
      <c r="B24" s="16"/>
      <c r="C24" s="4" t="s">
        <v>82</v>
      </c>
      <c r="D24" s="28" t="s">
        <v>151</v>
      </c>
      <c r="E24" s="24">
        <v>39136</v>
      </c>
      <c r="F24" s="23" t="s">
        <v>35</v>
      </c>
      <c r="G24" s="23" t="s">
        <v>72</v>
      </c>
      <c r="H24" s="97" t="s">
        <v>37</v>
      </c>
      <c r="I24" s="17">
        <v>7.53</v>
      </c>
      <c r="J24" s="104">
        <v>0.16600000000000001</v>
      </c>
      <c r="K24" s="104"/>
      <c r="L24" s="104"/>
      <c r="M24" s="18" t="str">
        <f t="shared" si="2"/>
        <v>II A</v>
      </c>
    </row>
    <row r="25" spans="1:13" ht="17.25" customHeight="1">
      <c r="A25" s="15">
        <v>16</v>
      </c>
      <c r="B25" s="16"/>
      <c r="C25" s="4" t="s">
        <v>89</v>
      </c>
      <c r="D25" s="28" t="s">
        <v>367</v>
      </c>
      <c r="E25" s="24">
        <v>38794</v>
      </c>
      <c r="F25" s="23" t="s">
        <v>35</v>
      </c>
      <c r="G25" s="23" t="s">
        <v>72</v>
      </c>
      <c r="H25" s="97" t="s">
        <v>365</v>
      </c>
      <c r="I25" s="17">
        <v>7.54</v>
      </c>
      <c r="J25" s="104">
        <v>0.191</v>
      </c>
      <c r="K25" s="104"/>
      <c r="L25" s="104"/>
      <c r="M25" s="18" t="str">
        <f t="shared" si="2"/>
        <v>II A</v>
      </c>
    </row>
    <row r="26" spans="1:13" ht="17.25" customHeight="1">
      <c r="A26" s="15">
        <v>17</v>
      </c>
      <c r="B26" s="16"/>
      <c r="C26" s="4" t="s">
        <v>85</v>
      </c>
      <c r="D26" s="28" t="s">
        <v>308</v>
      </c>
      <c r="E26" s="24">
        <v>36175</v>
      </c>
      <c r="F26" s="23" t="s">
        <v>309</v>
      </c>
      <c r="G26" s="23" t="s">
        <v>310</v>
      </c>
      <c r="H26" s="97"/>
      <c r="I26" s="17">
        <v>7.54</v>
      </c>
      <c r="J26" s="104">
        <v>0.254</v>
      </c>
      <c r="K26" s="104"/>
      <c r="L26" s="104"/>
      <c r="M26" s="18" t="str">
        <f t="shared" si="2"/>
        <v>II A</v>
      </c>
    </row>
    <row r="27" spans="1:13" ht="17.25" customHeight="1">
      <c r="A27" s="15">
        <v>18</v>
      </c>
      <c r="B27" s="16"/>
      <c r="C27" s="4" t="s">
        <v>64</v>
      </c>
      <c r="D27" s="28" t="s">
        <v>207</v>
      </c>
      <c r="E27" s="24">
        <v>39113</v>
      </c>
      <c r="F27" s="23" t="s">
        <v>35</v>
      </c>
      <c r="G27" s="23" t="s">
        <v>36</v>
      </c>
      <c r="H27" s="97" t="s">
        <v>41</v>
      </c>
      <c r="I27" s="17">
        <v>7.59</v>
      </c>
      <c r="J27" s="104">
        <v>0.17799999999999999</v>
      </c>
      <c r="K27" s="104"/>
      <c r="L27" s="104"/>
      <c r="M27" s="18" t="str">
        <f t="shared" si="2"/>
        <v>II A</v>
      </c>
    </row>
    <row r="28" spans="1:13" ht="17.25" customHeight="1">
      <c r="A28" s="15">
        <v>19</v>
      </c>
      <c r="B28" s="16"/>
      <c r="C28" s="4" t="s">
        <v>287</v>
      </c>
      <c r="D28" s="28" t="s">
        <v>288</v>
      </c>
      <c r="E28" s="24">
        <v>35878</v>
      </c>
      <c r="F28" s="23" t="s">
        <v>35</v>
      </c>
      <c r="G28" s="23" t="s">
        <v>289</v>
      </c>
      <c r="H28" s="97" t="s">
        <v>123</v>
      </c>
      <c r="I28" s="17">
        <v>7.6</v>
      </c>
      <c r="J28" s="104">
        <v>0.19400000000000001</v>
      </c>
      <c r="K28" s="104"/>
      <c r="L28" s="104"/>
      <c r="M28" s="18" t="str">
        <f t="shared" si="2"/>
        <v>II A</v>
      </c>
    </row>
    <row r="29" spans="1:13" ht="17.25" customHeight="1">
      <c r="A29" s="15">
        <v>20</v>
      </c>
      <c r="B29" s="16"/>
      <c r="C29" s="4" t="s">
        <v>282</v>
      </c>
      <c r="D29" s="28" t="s">
        <v>283</v>
      </c>
      <c r="E29" s="24">
        <v>37594</v>
      </c>
      <c r="F29" s="23" t="s">
        <v>35</v>
      </c>
      <c r="G29" s="23" t="s">
        <v>157</v>
      </c>
      <c r="H29" s="97" t="s">
        <v>284</v>
      </c>
      <c r="I29" s="17">
        <v>7.7</v>
      </c>
      <c r="J29" s="104">
        <v>0.18099999999999999</v>
      </c>
      <c r="K29" s="104"/>
      <c r="L29" s="104"/>
      <c r="M29" s="18" t="str">
        <f t="shared" si="2"/>
        <v>III A</v>
      </c>
    </row>
    <row r="30" spans="1:13" ht="17.25" customHeight="1">
      <c r="A30" s="15">
        <v>21</v>
      </c>
      <c r="B30" s="16"/>
      <c r="C30" s="4" t="s">
        <v>285</v>
      </c>
      <c r="D30" s="28" t="s">
        <v>286</v>
      </c>
      <c r="E30" s="24">
        <v>37734</v>
      </c>
      <c r="F30" s="23" t="s">
        <v>35</v>
      </c>
      <c r="G30" s="23" t="s">
        <v>36</v>
      </c>
      <c r="H30" s="97" t="s">
        <v>123</v>
      </c>
      <c r="I30" s="17">
        <v>7.74</v>
      </c>
      <c r="J30" s="104">
        <v>0.20899999999999999</v>
      </c>
      <c r="K30" s="104"/>
      <c r="L30" s="104"/>
      <c r="M30" s="18" t="str">
        <f t="shared" si="2"/>
        <v>III A</v>
      </c>
    </row>
    <row r="31" spans="1:13" ht="17.25" customHeight="1">
      <c r="A31" s="15">
        <v>22</v>
      </c>
      <c r="B31" s="16"/>
      <c r="C31" s="4" t="s">
        <v>273</v>
      </c>
      <c r="D31" s="28" t="s">
        <v>274</v>
      </c>
      <c r="E31" s="24">
        <v>39503</v>
      </c>
      <c r="F31" s="23" t="s">
        <v>35</v>
      </c>
      <c r="G31" s="23" t="s">
        <v>36</v>
      </c>
      <c r="H31" s="97" t="s">
        <v>52</v>
      </c>
      <c r="I31" s="17">
        <v>7.76</v>
      </c>
      <c r="J31" s="104">
        <v>0.20100000000000001</v>
      </c>
      <c r="K31" s="104"/>
      <c r="L31" s="104"/>
      <c r="M31" s="18" t="str">
        <f t="shared" si="2"/>
        <v>III A</v>
      </c>
    </row>
    <row r="32" spans="1:13" ht="17.25" customHeight="1">
      <c r="A32" s="15">
        <v>23</v>
      </c>
      <c r="B32" s="16"/>
      <c r="C32" s="4" t="s">
        <v>247</v>
      </c>
      <c r="D32" s="28" t="s">
        <v>248</v>
      </c>
      <c r="E32" s="24">
        <v>36682</v>
      </c>
      <c r="F32" s="23" t="s">
        <v>35</v>
      </c>
      <c r="G32" s="23" t="s">
        <v>162</v>
      </c>
      <c r="H32" s="97" t="s">
        <v>163</v>
      </c>
      <c r="I32" s="17">
        <v>7.76</v>
      </c>
      <c r="J32" s="104">
        <v>0.13800000000000001</v>
      </c>
      <c r="K32" s="104"/>
      <c r="L32" s="104"/>
      <c r="M32" s="18" t="str">
        <f t="shared" si="2"/>
        <v>III A</v>
      </c>
    </row>
    <row r="33" spans="1:13" ht="17.25" customHeight="1">
      <c r="A33" s="15">
        <v>24</v>
      </c>
      <c r="B33" s="16"/>
      <c r="C33" s="4" t="s">
        <v>85</v>
      </c>
      <c r="D33" s="28" t="s">
        <v>87</v>
      </c>
      <c r="E33" s="24">
        <v>39624</v>
      </c>
      <c r="F33" s="23" t="s">
        <v>35</v>
      </c>
      <c r="G33" s="23" t="s">
        <v>36</v>
      </c>
      <c r="H33" s="97" t="s">
        <v>59</v>
      </c>
      <c r="I33" s="17">
        <v>7.77</v>
      </c>
      <c r="J33" s="104">
        <v>0.22600000000000001</v>
      </c>
      <c r="K33" s="104"/>
      <c r="L33" s="104"/>
      <c r="M33" s="18" t="str">
        <f t="shared" si="2"/>
        <v>III A</v>
      </c>
    </row>
    <row r="34" spans="1:13" ht="17.25" customHeight="1">
      <c r="A34" s="15">
        <v>25</v>
      </c>
      <c r="B34" s="16"/>
      <c r="C34" s="4" t="s">
        <v>63</v>
      </c>
      <c r="D34" s="28" t="s">
        <v>74</v>
      </c>
      <c r="E34" s="24">
        <v>39456</v>
      </c>
      <c r="F34" s="23" t="s">
        <v>35</v>
      </c>
      <c r="G34" s="23" t="s">
        <v>36</v>
      </c>
      <c r="H34" s="97" t="s">
        <v>337</v>
      </c>
      <c r="I34" s="17">
        <v>7.97</v>
      </c>
      <c r="J34" s="104">
        <v>0.245</v>
      </c>
      <c r="K34" s="104"/>
      <c r="L34" s="104"/>
      <c r="M34" s="18" t="str">
        <f t="shared" si="2"/>
        <v>III A</v>
      </c>
    </row>
    <row r="35" spans="1:13" ht="17.25" customHeight="1">
      <c r="A35" s="15">
        <v>26</v>
      </c>
      <c r="B35" s="16"/>
      <c r="C35" s="4" t="s">
        <v>172</v>
      </c>
      <c r="D35" s="28" t="s">
        <v>173</v>
      </c>
      <c r="E35" s="24">
        <v>39008</v>
      </c>
      <c r="F35" s="23" t="s">
        <v>35</v>
      </c>
      <c r="G35" s="23" t="s">
        <v>36</v>
      </c>
      <c r="H35" s="97" t="s">
        <v>45</v>
      </c>
      <c r="I35" s="17">
        <v>7.99</v>
      </c>
      <c r="J35" s="104">
        <v>0.152</v>
      </c>
      <c r="K35" s="104"/>
      <c r="L35" s="104"/>
      <c r="M35" s="18" t="str">
        <f t="shared" si="2"/>
        <v>III A</v>
      </c>
    </row>
    <row r="36" spans="1:13" ht="17.25" customHeight="1">
      <c r="A36" s="15">
        <v>27</v>
      </c>
      <c r="B36" s="16"/>
      <c r="C36" s="4" t="s">
        <v>241</v>
      </c>
      <c r="D36" s="28" t="s">
        <v>242</v>
      </c>
      <c r="E36" s="24">
        <v>33781</v>
      </c>
      <c r="F36" s="23" t="s">
        <v>35</v>
      </c>
      <c r="G36" s="23" t="s">
        <v>350</v>
      </c>
      <c r="H36" s="97" t="s">
        <v>243</v>
      </c>
      <c r="I36" s="17">
        <v>8.41</v>
      </c>
      <c r="J36" s="104">
        <v>0.24</v>
      </c>
      <c r="K36" s="104"/>
      <c r="L36" s="104"/>
      <c r="M36" s="18" t="str">
        <f t="shared" si="2"/>
        <v>I JA</v>
      </c>
    </row>
    <row r="37" spans="1:13" ht="17.25" customHeight="1">
      <c r="A37" s="15"/>
      <c r="B37" s="16"/>
      <c r="C37" s="4" t="s">
        <v>64</v>
      </c>
      <c r="D37" s="28" t="s">
        <v>145</v>
      </c>
      <c r="E37" s="24">
        <v>39566</v>
      </c>
      <c r="F37" s="23" t="s">
        <v>35</v>
      </c>
      <c r="G37" s="23" t="s">
        <v>36</v>
      </c>
      <c r="H37" s="23" t="s">
        <v>37</v>
      </c>
      <c r="I37" s="17" t="s">
        <v>372</v>
      </c>
      <c r="J37" s="104">
        <v>-1.7000000000000001E-2</v>
      </c>
      <c r="K37" s="104"/>
      <c r="L37" s="104"/>
      <c r="M37" s="18" t="str">
        <f t="shared" si="2"/>
        <v/>
      </c>
    </row>
    <row r="38" spans="1:13" ht="12" customHeight="1"/>
    <row r="39" spans="1:13" ht="12" customHeight="1"/>
    <row r="40" spans="1:13" ht="12" customHeight="1"/>
    <row r="41" spans="1:13" ht="12" customHeight="1"/>
    <row r="42" spans="1:13" ht="12" customHeight="1"/>
    <row r="43" spans="1:13" ht="12" customHeight="1"/>
    <row r="44" spans="1:13" ht="12" customHeight="1"/>
    <row r="45" spans="1:13" ht="12" customHeight="1"/>
    <row r="46" spans="1:13" ht="12" customHeight="1"/>
    <row r="47" spans="1:13" ht="12" customHeight="1"/>
    <row r="48" spans="1:13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</sheetData>
  <sortState ref="C7:M12">
    <sortCondition ref="K7:K12"/>
  </sortState>
  <printOptions horizontalCentered="1"/>
  <pageMargins left="0.39370078740157483" right="0.39370078740157483" top="0.39370078740157483" bottom="0.19685039370078741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18"/>
  <sheetViews>
    <sheetView topLeftCell="A2" zoomScale="110" zoomScaleNormal="110" workbookViewId="0">
      <selection activeCell="A4" sqref="A4"/>
    </sheetView>
  </sheetViews>
  <sheetFormatPr defaultColWidth="14.44140625" defaultRowHeight="15" customHeight="1"/>
  <cols>
    <col min="1" max="1" width="5" customWidth="1"/>
    <col min="2" max="2" width="4.6640625" customWidth="1"/>
    <col min="3" max="3" width="7.44140625" bestFit="1" customWidth="1"/>
    <col min="4" max="4" width="13.5546875" bestFit="1" customWidth="1"/>
    <col min="5" max="5" width="10.33203125" customWidth="1"/>
    <col min="6" max="6" width="10.109375" bestFit="1" customWidth="1"/>
    <col min="7" max="7" width="9.44140625" bestFit="1" customWidth="1"/>
    <col min="8" max="8" width="18.6640625" bestFit="1" customWidth="1"/>
    <col min="9" max="9" width="10.33203125" bestFit="1" customWidth="1"/>
    <col min="10" max="10" width="4.88671875" bestFit="1" customWidth="1"/>
    <col min="11" max="26" width="8.6640625" customWidth="1"/>
  </cols>
  <sheetData>
    <row r="1" spans="1:26" ht="2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8" t="s">
        <v>5</v>
      </c>
      <c r="B2" s="8"/>
      <c r="C2" s="8"/>
      <c r="D2" s="8"/>
      <c r="E2" s="8"/>
      <c r="F2" s="8"/>
      <c r="G2" s="8"/>
      <c r="H2" s="54">
        <v>45698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" customHeight="1">
      <c r="A3" s="8"/>
      <c r="B3" s="8"/>
      <c r="C3" s="8"/>
      <c r="D3" s="8"/>
      <c r="E3" s="8"/>
      <c r="F3" s="8"/>
      <c r="G3" s="8"/>
      <c r="H3" s="8"/>
      <c r="I3" s="8"/>
    </row>
    <row r="4" spans="1:26" ht="12" customHeight="1">
      <c r="A4" s="8"/>
      <c r="B4" s="8"/>
      <c r="C4" s="9" t="s">
        <v>18</v>
      </c>
      <c r="D4" s="9"/>
      <c r="E4" s="9" t="s">
        <v>225</v>
      </c>
      <c r="F4" s="8"/>
      <c r="G4" s="21"/>
      <c r="H4" s="21"/>
      <c r="I4" s="8"/>
    </row>
    <row r="5" spans="1:26" ht="12" customHeight="1" thickBot="1">
      <c r="A5" s="8"/>
      <c r="B5" s="8"/>
      <c r="C5" s="8"/>
      <c r="D5" s="8"/>
      <c r="E5" s="8"/>
      <c r="F5" s="9">
        <v>1</v>
      </c>
      <c r="G5" s="9" t="s">
        <v>7</v>
      </c>
      <c r="H5" s="9"/>
      <c r="I5" s="8"/>
    </row>
    <row r="6" spans="1:26" ht="12" customHeight="1" thickBot="1">
      <c r="A6" s="27" t="s">
        <v>11</v>
      </c>
      <c r="B6" s="1" t="s">
        <v>0</v>
      </c>
      <c r="C6" s="12" t="s">
        <v>1</v>
      </c>
      <c r="D6" s="102" t="s">
        <v>2</v>
      </c>
      <c r="E6" s="2" t="s">
        <v>3</v>
      </c>
      <c r="F6" s="2" t="s">
        <v>100</v>
      </c>
      <c r="G6" s="2" t="s">
        <v>17</v>
      </c>
      <c r="H6" s="103" t="s">
        <v>4</v>
      </c>
      <c r="I6" s="2" t="s">
        <v>9</v>
      </c>
      <c r="J6" s="25" t="s">
        <v>13</v>
      </c>
    </row>
    <row r="7" spans="1:26" ht="17.25" customHeight="1">
      <c r="A7" s="15">
        <v>1</v>
      </c>
      <c r="B7" s="3">
        <v>12</v>
      </c>
      <c r="C7" s="4" t="s">
        <v>46</v>
      </c>
      <c r="D7" s="28" t="s">
        <v>161</v>
      </c>
      <c r="E7" s="24">
        <v>38145</v>
      </c>
      <c r="F7" s="23" t="s">
        <v>35</v>
      </c>
      <c r="G7" s="23" t="s">
        <v>36</v>
      </c>
      <c r="H7" s="23" t="s">
        <v>159</v>
      </c>
      <c r="I7" s="48">
        <v>6.6631944444444442E-4</v>
      </c>
      <c r="J7" s="26" t="str">
        <f>IF(ISBLANK(I7),"",IF(I7="DQ","",IF(I7="DNF","",IF(I7="DNS","",IF(I7&lt;=0.000671296296296296,"KSM",IF(I7&lt;=0.000707175925925926,"I A",IF(I7&lt;=0.000753935185185185,"II A",IF(I7&lt;=0.00082337962962963,"III A",IF(I7&lt;=0.000892824074074074,"I JA",IF(I7&lt;=0.000950694444444444,"II JA",IF(I7&lt;=0.000985416666666667,"III JA")))))))))))</f>
        <v>KSM</v>
      </c>
    </row>
    <row r="8" spans="1:26" ht="17.25" customHeight="1">
      <c r="A8" s="15">
        <v>2</v>
      </c>
      <c r="B8" s="3">
        <v>11</v>
      </c>
      <c r="C8" s="4" t="s">
        <v>277</v>
      </c>
      <c r="D8" s="28" t="s">
        <v>278</v>
      </c>
      <c r="E8" s="24">
        <v>36858</v>
      </c>
      <c r="F8" s="23" t="s">
        <v>279</v>
      </c>
      <c r="G8" s="23" t="s">
        <v>280</v>
      </c>
      <c r="H8" s="23" t="s">
        <v>107</v>
      </c>
      <c r="I8" s="48">
        <v>7.1539351851851853E-4</v>
      </c>
      <c r="J8" s="26" t="str">
        <f>IF(ISBLANK(I8),"",IF(I8="DQ","",IF(I8="DNF","",IF(I8="DNS","",IF(I8&lt;=0.000671296296296296,"KSM",IF(I8&lt;=0.000707175925925926,"I A",IF(I8&lt;=0.000753935185185185,"II A",IF(I8&lt;=0.00082337962962963,"III A",IF(I8&lt;=0.000892824074074074,"I JA",IF(I8&lt;=0.000950694444444444,"II JA",IF(I8&lt;=0.000985416666666667,"III JA")))))))))))</f>
        <v>II A</v>
      </c>
    </row>
    <row r="9" spans="1:26" ht="17.25" customHeight="1">
      <c r="A9" s="15">
        <v>3</v>
      </c>
      <c r="B9" s="3">
        <v>10</v>
      </c>
      <c r="C9" s="4" t="s">
        <v>53</v>
      </c>
      <c r="D9" s="28" t="s">
        <v>364</v>
      </c>
      <c r="E9" s="24">
        <v>38733</v>
      </c>
      <c r="F9" s="23" t="s">
        <v>35</v>
      </c>
      <c r="G9" s="23" t="s">
        <v>72</v>
      </c>
      <c r="H9" s="23" t="s">
        <v>365</v>
      </c>
      <c r="I9" s="48">
        <v>7.4421296296296291E-4</v>
      </c>
      <c r="J9" s="26" t="str">
        <f>IF(ISBLANK(I9),"",IF(I9="DQ","",IF(I9="DNF","",IF(I9="DNS","",IF(I9&lt;=0.000671296296296296,"KSM",IF(I9&lt;=0.000707175925925926,"I A",IF(I9&lt;=0.000753935185185185,"II A",IF(I9&lt;=0.00082337962962963,"III A",IF(I9&lt;=0.000892824074074074,"I JA",IF(I9&lt;=0.000950694444444444,"II JA",IF(I9&lt;=0.000985416666666667,"III JA")))))))))))</f>
        <v>II A</v>
      </c>
    </row>
    <row r="10" spans="1:26" ht="17.25" customHeight="1">
      <c r="A10" s="15">
        <v>4</v>
      </c>
      <c r="B10" s="3">
        <v>3</v>
      </c>
      <c r="C10" s="4" t="s">
        <v>57</v>
      </c>
      <c r="D10" s="28" t="s">
        <v>58</v>
      </c>
      <c r="E10" s="24">
        <v>39500</v>
      </c>
      <c r="F10" s="23" t="s">
        <v>35</v>
      </c>
      <c r="G10" s="23" t="s">
        <v>36</v>
      </c>
      <c r="H10" s="97" t="s">
        <v>102</v>
      </c>
      <c r="I10" s="48">
        <v>8.2118055555555557E-4</v>
      </c>
      <c r="J10" s="26" t="str">
        <f>IF(ISBLANK(I10),"",IF(I10="DQ","",IF(I10="DNF","",IF(I10="DNS","",IF(I10&lt;=0.000671296296296296,"KSM",IF(I10&lt;=0.000707175925925926,"I A",IF(I10&lt;=0.000753935185185185,"II A",IF(I10&lt;=0.00082337962962963,"III A",IF(I10&lt;=0.000892824074074074,"I JA",IF(I10&lt;=0.000950694444444444,"II JA",IF(I10&lt;=0.000985416666666667,"III JA")))))))))))</f>
        <v>III A</v>
      </c>
    </row>
    <row r="11" spans="1:26" ht="12" customHeight="1"/>
    <row r="12" spans="1:26" ht="12" customHeight="1"/>
    <row r="13" spans="1:26" ht="12" customHeight="1"/>
    <row r="14" spans="1:26" ht="12" customHeight="1"/>
    <row r="15" spans="1:26" ht="12" customHeight="1"/>
    <row r="16" spans="1:2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</sheetData>
  <sortState ref="B7:J10">
    <sortCondition ref="I7:I10"/>
  </sortState>
  <printOptions horizontalCentered="1"/>
  <pageMargins left="0.39370078740157483" right="0.39370078740157483" top="0.78740157480314965" bottom="0.39370078740157483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0"/>
  <sheetViews>
    <sheetView topLeftCell="A4" zoomScale="120" zoomScaleNormal="120" workbookViewId="0">
      <selection activeCell="I24" sqref="I24"/>
    </sheetView>
  </sheetViews>
  <sheetFormatPr defaultColWidth="14.44140625" defaultRowHeight="15" customHeight="1"/>
  <cols>
    <col min="1" max="1" width="6.109375" customWidth="1"/>
    <col min="2" max="2" width="4.6640625" customWidth="1"/>
    <col min="3" max="3" width="11.109375" bestFit="1" customWidth="1"/>
    <col min="4" max="4" width="12" bestFit="1" customWidth="1"/>
    <col min="5" max="5" width="10.33203125" customWidth="1"/>
    <col min="6" max="6" width="11.44140625" bestFit="1" customWidth="1"/>
    <col min="7" max="7" width="10.44140625" bestFit="1" customWidth="1"/>
    <col min="8" max="8" width="17.77734375" bestFit="1" customWidth="1"/>
    <col min="9" max="9" width="10.33203125" bestFit="1" customWidth="1"/>
    <col min="10" max="10" width="5" bestFit="1" customWidth="1"/>
    <col min="11" max="26" width="8.6640625" customWidth="1"/>
  </cols>
  <sheetData>
    <row r="1" spans="1:26" ht="2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8" t="s">
        <v>5</v>
      </c>
      <c r="B2" s="8"/>
      <c r="C2" s="8"/>
      <c r="D2" s="8"/>
      <c r="E2" s="8"/>
      <c r="F2" s="8"/>
      <c r="G2" s="8"/>
      <c r="H2" s="54">
        <v>45698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" customHeight="1">
      <c r="A3" s="8"/>
      <c r="B3" s="8"/>
      <c r="C3" s="8"/>
      <c r="D3" s="8"/>
      <c r="E3" s="8"/>
      <c r="F3" s="8"/>
      <c r="G3" s="8"/>
      <c r="H3" s="8"/>
      <c r="I3" s="8"/>
    </row>
    <row r="4" spans="1:26" ht="12" customHeight="1">
      <c r="A4" s="8"/>
      <c r="B4" s="8"/>
      <c r="C4" s="9" t="s">
        <v>18</v>
      </c>
      <c r="D4" s="9"/>
      <c r="E4" s="9" t="s">
        <v>226</v>
      </c>
      <c r="F4" s="8"/>
      <c r="G4" s="21"/>
      <c r="H4" s="21"/>
      <c r="I4" s="8"/>
    </row>
    <row r="5" spans="1:26" ht="12" customHeight="1" thickBot="1">
      <c r="A5" s="8"/>
      <c r="B5" s="8"/>
      <c r="C5" s="8"/>
      <c r="D5" s="8"/>
      <c r="E5" s="8"/>
      <c r="F5" s="9">
        <v>1</v>
      </c>
      <c r="G5" s="9" t="s">
        <v>7</v>
      </c>
      <c r="H5" s="9"/>
      <c r="I5" s="8"/>
    </row>
    <row r="6" spans="1:26" ht="12" customHeight="1" thickBot="1">
      <c r="A6" s="27" t="s">
        <v>8</v>
      </c>
      <c r="B6" s="1" t="s">
        <v>0</v>
      </c>
      <c r="C6" s="12" t="s">
        <v>1</v>
      </c>
      <c r="D6" s="102" t="s">
        <v>2</v>
      </c>
      <c r="E6" s="2" t="s">
        <v>3</v>
      </c>
      <c r="F6" s="2" t="s">
        <v>100</v>
      </c>
      <c r="G6" s="2" t="s">
        <v>17</v>
      </c>
      <c r="H6" s="103" t="s">
        <v>4</v>
      </c>
      <c r="I6" s="2" t="s">
        <v>9</v>
      </c>
      <c r="J6" s="25" t="s">
        <v>13</v>
      </c>
    </row>
    <row r="7" spans="1:26" ht="17.25" customHeight="1">
      <c r="A7" s="15">
        <v>1</v>
      </c>
      <c r="B7" s="16">
        <v>16</v>
      </c>
      <c r="C7" s="4" t="s">
        <v>66</v>
      </c>
      <c r="D7" s="28" t="s">
        <v>260</v>
      </c>
      <c r="E7" s="24">
        <v>39546</v>
      </c>
      <c r="F7" s="23" t="s">
        <v>35</v>
      </c>
      <c r="G7" s="23" t="s">
        <v>36</v>
      </c>
      <c r="H7" s="23" t="s">
        <v>41</v>
      </c>
      <c r="I7" s="29" t="s">
        <v>368</v>
      </c>
      <c r="J7" s="26" t="str">
        <f>IF(ISBLANK(I7),"",IF(I7="DQ","",IF(I7="DNF","",IF(I7="DNS","",IF(I7&gt;63.14,"",IF(I7&lt;=46.8,"TSM",IF(I7&lt;=48.5,"SM",IF(I7&lt;=50.2,"KSM",IF(I7&lt;=52.5,"I A",IF(I7&lt;=57.14,"II A",IF(I7&lt;=63.14,"III A")))))))))))</f>
        <v/>
      </c>
    </row>
    <row r="8" spans="1:26" ht="17.25" customHeight="1">
      <c r="A8" s="15">
        <v>2</v>
      </c>
      <c r="B8" s="16">
        <v>18</v>
      </c>
      <c r="C8" s="4" t="s">
        <v>85</v>
      </c>
      <c r="D8" s="28" t="s">
        <v>91</v>
      </c>
      <c r="E8" s="24">
        <v>38978</v>
      </c>
      <c r="F8" s="23" t="s">
        <v>35</v>
      </c>
      <c r="G8" s="23" t="s">
        <v>36</v>
      </c>
      <c r="H8" s="23" t="s">
        <v>45</v>
      </c>
      <c r="I8" s="29" t="s">
        <v>368</v>
      </c>
      <c r="J8" s="26" t="str">
        <f t="shared" ref="J8:J10" si="0">IF(ISBLANK(I8),"",IF(I8="DQ","",IF(I8="DNF","",IF(I8="DNS","",IF(I8&gt;63.14,"",IF(I8&lt;=46.8,"TSM",IF(I8&lt;=48.5,"SM",IF(I8&lt;=50.2,"KSM",IF(I8&lt;=52.5,"I A",IF(I8&lt;=57.14,"II A",IF(I8&lt;=63.14,"III A")))))))))))</f>
        <v/>
      </c>
    </row>
    <row r="9" spans="1:26" ht="17.25" customHeight="1">
      <c r="A9" s="15">
        <v>3</v>
      </c>
      <c r="B9" s="16">
        <v>22</v>
      </c>
      <c r="C9" s="4" t="s">
        <v>71</v>
      </c>
      <c r="D9" s="28" t="s">
        <v>253</v>
      </c>
      <c r="E9" s="24">
        <v>34729</v>
      </c>
      <c r="F9" s="23" t="s">
        <v>35</v>
      </c>
      <c r="G9" s="23" t="s">
        <v>72</v>
      </c>
      <c r="H9" s="118" t="s">
        <v>204</v>
      </c>
      <c r="I9" s="29">
        <v>56.75</v>
      </c>
      <c r="J9" s="26" t="str">
        <f t="shared" si="0"/>
        <v>II A</v>
      </c>
    </row>
    <row r="10" spans="1:26" ht="17.25" customHeight="1">
      <c r="A10" s="15">
        <v>4</v>
      </c>
      <c r="B10" s="16">
        <v>23</v>
      </c>
      <c r="C10" s="4" t="s">
        <v>247</v>
      </c>
      <c r="D10" s="28" t="s">
        <v>248</v>
      </c>
      <c r="E10" s="24">
        <v>36682</v>
      </c>
      <c r="F10" s="23" t="s">
        <v>35</v>
      </c>
      <c r="G10" s="23" t="s">
        <v>162</v>
      </c>
      <c r="H10" s="23" t="s">
        <v>163</v>
      </c>
      <c r="I10" s="29">
        <v>56.78</v>
      </c>
      <c r="J10" s="26" t="str">
        <f t="shared" si="0"/>
        <v>II A</v>
      </c>
    </row>
    <row r="11" spans="1:26" ht="12" customHeight="1">
      <c r="A11" s="8"/>
      <c r="B11" s="8"/>
      <c r="C11" s="8"/>
      <c r="D11" s="8"/>
      <c r="E11" s="8"/>
      <c r="F11" s="9">
        <v>2</v>
      </c>
      <c r="G11" s="9" t="s">
        <v>7</v>
      </c>
      <c r="H11" s="9"/>
      <c r="I11" s="8"/>
    </row>
    <row r="12" spans="1:26" ht="17.25" customHeight="1">
      <c r="A12" s="15">
        <v>1</v>
      </c>
      <c r="B12" s="16">
        <v>24</v>
      </c>
      <c r="C12" s="4" t="s">
        <v>208</v>
      </c>
      <c r="D12" s="28" t="s">
        <v>209</v>
      </c>
      <c r="E12" s="24">
        <v>39418</v>
      </c>
      <c r="F12" s="23" t="s">
        <v>35</v>
      </c>
      <c r="G12" s="23" t="s">
        <v>35</v>
      </c>
      <c r="H12" s="23" t="s">
        <v>41</v>
      </c>
      <c r="I12" s="29" t="s">
        <v>368</v>
      </c>
      <c r="J12" s="26" t="str">
        <f>IF(ISBLANK(I12),"",IF(I12="DQ","",IF(I12="DNF","",IF(I12="DNS","",IF(I12&gt;63.14,"",IF(I12&lt;=46.8,"TSM",IF(I12&lt;=48.5,"SM",IF(I12&lt;=50.2,"KSM",IF(I12&lt;=52.5,"I A",IF(I12&lt;=57.14,"II A",IF(I12&lt;=63.14,"III A")))))))))))</f>
        <v/>
      </c>
    </row>
    <row r="13" spans="1:26" ht="17.25" customHeight="1">
      <c r="A13" s="15">
        <v>2</v>
      </c>
      <c r="B13" s="16">
        <v>26</v>
      </c>
      <c r="C13" s="4" t="s">
        <v>299</v>
      </c>
      <c r="D13" s="28" t="s">
        <v>300</v>
      </c>
      <c r="E13" s="24">
        <v>37279</v>
      </c>
      <c r="F13" s="23" t="s">
        <v>35</v>
      </c>
      <c r="G13" s="23" t="s">
        <v>36</v>
      </c>
      <c r="H13" s="23" t="s">
        <v>159</v>
      </c>
      <c r="I13" s="29" t="s">
        <v>368</v>
      </c>
      <c r="J13" s="26" t="str">
        <f t="shared" ref="J13:J15" si="1">IF(ISBLANK(I13),"",IF(I13="DQ","",IF(I13="DNF","",IF(I13="DNS","",IF(I13&gt;63.14,"",IF(I13&lt;=46.8,"TSM",IF(I13&lt;=48.5,"SM",IF(I13&lt;=50.2,"KSM",IF(I13&lt;=52.5,"I A",IF(I13&lt;=57.14,"II A",IF(I13&lt;=63.14,"III A")))))))))))</f>
        <v/>
      </c>
    </row>
    <row r="14" spans="1:26" ht="17.25" customHeight="1">
      <c r="A14" s="15">
        <v>3</v>
      </c>
      <c r="B14" s="16">
        <v>27</v>
      </c>
      <c r="C14" s="4" t="s">
        <v>82</v>
      </c>
      <c r="D14" s="28" t="s">
        <v>319</v>
      </c>
      <c r="E14" s="24">
        <v>36589</v>
      </c>
      <c r="F14" s="23" t="s">
        <v>320</v>
      </c>
      <c r="G14" s="23" t="s">
        <v>321</v>
      </c>
      <c r="H14" s="118" t="s">
        <v>322</v>
      </c>
      <c r="I14" s="29">
        <v>77.22</v>
      </c>
      <c r="J14" s="26" t="str">
        <f t="shared" si="1"/>
        <v/>
      </c>
    </row>
    <row r="15" spans="1:26" ht="17.25" customHeight="1">
      <c r="A15" s="15">
        <v>4</v>
      </c>
      <c r="B15" s="16">
        <v>33</v>
      </c>
      <c r="C15" s="4" t="s">
        <v>67</v>
      </c>
      <c r="D15" s="28" t="s">
        <v>216</v>
      </c>
      <c r="E15" s="24">
        <v>37853</v>
      </c>
      <c r="F15" s="23" t="s">
        <v>35</v>
      </c>
      <c r="G15" s="23" t="s">
        <v>36</v>
      </c>
      <c r="H15" s="23" t="s">
        <v>107</v>
      </c>
      <c r="I15" s="29">
        <v>55.45</v>
      </c>
      <c r="J15" s="26" t="str">
        <f t="shared" si="1"/>
        <v>II A</v>
      </c>
    </row>
    <row r="16" spans="1:26" ht="12" customHeight="1">
      <c r="A16" s="8"/>
      <c r="B16" s="8"/>
      <c r="C16" s="8"/>
      <c r="D16" s="8"/>
      <c r="E16" s="8"/>
      <c r="F16" s="9">
        <v>3</v>
      </c>
      <c r="G16" s="9" t="s">
        <v>7</v>
      </c>
      <c r="H16" s="9"/>
      <c r="I16" s="8"/>
    </row>
    <row r="17" spans="1:10" ht="17.25" customHeight="1">
      <c r="A17" s="15">
        <v>1</v>
      </c>
      <c r="B17" s="16"/>
      <c r="C17" s="4"/>
      <c r="D17" s="28"/>
      <c r="E17" s="24"/>
      <c r="F17" s="23"/>
      <c r="G17" s="23"/>
      <c r="H17" s="23"/>
      <c r="I17" s="29"/>
      <c r="J17" s="26" t="str">
        <f>IF(ISBLANK(I17),"",IF(I17="DQ","",IF(I17="DNF","",IF(I17="DNS","",IF(I17&gt;63.14,"",IF(I17&lt;=46.8,"TSM",IF(I17&lt;=48.5,"SM",IF(I17&lt;=50.2,"KSM",IF(I17&lt;=52.5,"I A",IF(I17&lt;=57.14,"II A",IF(I17&lt;=63.14,"III A")))))))))))</f>
        <v/>
      </c>
    </row>
    <row r="18" spans="1:10" ht="17.25" customHeight="1">
      <c r="A18" s="15">
        <v>2</v>
      </c>
      <c r="B18" s="16">
        <v>34</v>
      </c>
      <c r="C18" s="4" t="s">
        <v>210</v>
      </c>
      <c r="D18" s="28" t="s">
        <v>211</v>
      </c>
      <c r="E18" s="24">
        <v>39088</v>
      </c>
      <c r="F18" s="23" t="s">
        <v>35</v>
      </c>
      <c r="G18" s="23" t="s">
        <v>36</v>
      </c>
      <c r="H18" s="23" t="s">
        <v>52</v>
      </c>
      <c r="I18" s="29">
        <v>58.29</v>
      </c>
      <c r="J18" s="26" t="str">
        <f t="shared" ref="J18:J20" si="2">IF(ISBLANK(I18),"",IF(I18="DQ","",IF(I18="DNF","",IF(I18="DNS","",IF(I18&gt;63.14,"",IF(I18&lt;=46.8,"TSM",IF(I18&lt;=48.5,"SM",IF(I18&lt;=50.2,"KSM",IF(I18&lt;=52.5,"I A",IF(I18&lt;=57.14,"II A",IF(I18&lt;=63.14,"III A")))))))))))</f>
        <v>III A</v>
      </c>
    </row>
    <row r="19" spans="1:10" ht="17.25" customHeight="1">
      <c r="A19" s="15">
        <v>3</v>
      </c>
      <c r="B19" s="16">
        <v>35</v>
      </c>
      <c r="C19" s="4" t="s">
        <v>149</v>
      </c>
      <c r="D19" s="28" t="s">
        <v>160</v>
      </c>
      <c r="E19" s="24">
        <v>37634</v>
      </c>
      <c r="F19" s="23" t="s">
        <v>35</v>
      </c>
      <c r="G19" s="23" t="s">
        <v>36</v>
      </c>
      <c r="H19" s="23" t="s">
        <v>159</v>
      </c>
      <c r="I19" s="29" t="s">
        <v>368</v>
      </c>
      <c r="J19" s="26" t="str">
        <f t="shared" si="2"/>
        <v/>
      </c>
    </row>
    <row r="20" spans="1:10" ht="17.25" customHeight="1">
      <c r="A20" s="15">
        <v>4</v>
      </c>
      <c r="B20" s="16">
        <v>36</v>
      </c>
      <c r="C20" s="4" t="s">
        <v>124</v>
      </c>
      <c r="D20" s="28" t="s">
        <v>166</v>
      </c>
      <c r="E20" s="24">
        <v>39428</v>
      </c>
      <c r="F20" s="23" t="s">
        <v>35</v>
      </c>
      <c r="G20" s="23" t="s">
        <v>36</v>
      </c>
      <c r="H20" s="23" t="s">
        <v>109</v>
      </c>
      <c r="I20" s="29">
        <v>55.01</v>
      </c>
      <c r="J20" s="26" t="str">
        <f t="shared" si="2"/>
        <v>II A</v>
      </c>
    </row>
    <row r="21" spans="1:10" ht="12" customHeight="1">
      <c r="A21" s="8"/>
      <c r="B21" s="8"/>
      <c r="C21" s="8"/>
      <c r="D21" s="8"/>
      <c r="E21" s="8"/>
      <c r="F21" s="9">
        <v>4</v>
      </c>
      <c r="G21" s="9" t="s">
        <v>7</v>
      </c>
      <c r="H21" s="9"/>
      <c r="I21" s="8"/>
    </row>
    <row r="22" spans="1:10" ht="17.25" customHeight="1">
      <c r="A22" s="15">
        <v>1</v>
      </c>
      <c r="B22" s="16">
        <v>37</v>
      </c>
      <c r="C22" s="4" t="s">
        <v>219</v>
      </c>
      <c r="D22" s="28" t="s">
        <v>220</v>
      </c>
      <c r="E22" s="24">
        <v>38004</v>
      </c>
      <c r="F22" s="23" t="s">
        <v>35</v>
      </c>
      <c r="G22" s="23" t="s">
        <v>36</v>
      </c>
      <c r="H22" s="23" t="s">
        <v>76</v>
      </c>
      <c r="I22" s="29">
        <v>53.23</v>
      </c>
      <c r="J22" s="26" t="str">
        <f>IF(ISBLANK(I22),"",IF(I22="DQ","",IF(I22="DNF","",IF(I22="DNS","",IF(I22&gt;63.14,"",IF(I22&lt;=46.8,"TSM",IF(I22&lt;=48.5,"SM",IF(I22&lt;=50.2,"KSM",IF(I22&lt;=52.5,"I A",IF(I22&lt;=57.14,"II A",IF(I22&lt;=63.14,"III A")))))))))))</f>
        <v>II A</v>
      </c>
    </row>
    <row r="23" spans="1:10" ht="17.25" customHeight="1">
      <c r="A23" s="15">
        <v>2</v>
      </c>
      <c r="B23" s="16">
        <v>38</v>
      </c>
      <c r="C23" s="4" t="s">
        <v>323</v>
      </c>
      <c r="D23" s="28" t="s">
        <v>324</v>
      </c>
      <c r="E23" s="24">
        <v>38378</v>
      </c>
      <c r="F23" s="23" t="s">
        <v>325</v>
      </c>
      <c r="G23" s="23" t="s">
        <v>326</v>
      </c>
      <c r="H23" s="118" t="s">
        <v>327</v>
      </c>
      <c r="I23" s="29">
        <v>53.47</v>
      </c>
      <c r="J23" s="26" t="str">
        <f t="shared" ref="J23:J25" si="3">IF(ISBLANK(I23),"",IF(I23="DQ","",IF(I23="DNF","",IF(I23="DNS","",IF(I23&gt;63.14,"",IF(I23&lt;=46.8,"TSM",IF(I23&lt;=48.5,"SM",IF(I23&lt;=50.2,"KSM",IF(I23&lt;=52.5,"I A",IF(I23&lt;=57.14,"II A",IF(I23&lt;=63.14,"III A")))))))))))</f>
        <v>II A</v>
      </c>
    </row>
    <row r="24" spans="1:10" ht="17.25" customHeight="1">
      <c r="A24" s="15">
        <v>3</v>
      </c>
      <c r="B24" s="16">
        <v>41</v>
      </c>
      <c r="C24" s="4" t="s">
        <v>287</v>
      </c>
      <c r="D24" s="28" t="s">
        <v>288</v>
      </c>
      <c r="E24" s="24">
        <v>35878</v>
      </c>
      <c r="F24" s="23" t="s">
        <v>35</v>
      </c>
      <c r="G24" s="23" t="s">
        <v>289</v>
      </c>
      <c r="H24" s="23" t="s">
        <v>123</v>
      </c>
      <c r="I24" s="29">
        <v>52.1</v>
      </c>
      <c r="J24" s="26" t="str">
        <f t="shared" si="3"/>
        <v>I A</v>
      </c>
    </row>
    <row r="25" spans="1:10" ht="17.25" customHeight="1">
      <c r="A25" s="15">
        <v>4</v>
      </c>
      <c r="B25" s="16">
        <v>42</v>
      </c>
      <c r="C25" s="4" t="s">
        <v>172</v>
      </c>
      <c r="D25" s="28" t="s">
        <v>180</v>
      </c>
      <c r="E25" s="24">
        <v>37910</v>
      </c>
      <c r="F25" s="23" t="s">
        <v>35</v>
      </c>
      <c r="G25" s="23" t="s">
        <v>36</v>
      </c>
      <c r="H25" s="23" t="s">
        <v>114</v>
      </c>
      <c r="I25" s="29">
        <v>50.52</v>
      </c>
      <c r="J25" s="26" t="str">
        <f t="shared" si="3"/>
        <v>I A</v>
      </c>
    </row>
    <row r="26" spans="1:10" ht="12" customHeight="1"/>
    <row r="27" spans="1:10" ht="12" customHeight="1"/>
    <row r="28" spans="1:10" ht="12" customHeight="1"/>
    <row r="29" spans="1:10" ht="12" customHeight="1"/>
    <row r="30" spans="1:10" ht="12" customHeight="1"/>
    <row r="31" spans="1:10" ht="12" customHeight="1"/>
    <row r="32" spans="1:10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</sheetData>
  <sortState ref="C27:H41">
    <sortCondition ref="E27:E41"/>
  </sortState>
  <printOptions horizontalCentered="1"/>
  <pageMargins left="0.39370078740157483" right="0.39370078740157483" top="0.78740157480314965" bottom="0.39370078740157483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80"/>
  <sheetViews>
    <sheetView zoomScale="120" zoomScaleNormal="120" workbookViewId="0">
      <selection activeCell="A4" sqref="A4"/>
    </sheetView>
  </sheetViews>
  <sheetFormatPr defaultColWidth="14.44140625" defaultRowHeight="15" customHeight="1"/>
  <cols>
    <col min="1" max="1" width="5.33203125" customWidth="1"/>
    <col min="2" max="2" width="4.6640625" customWidth="1"/>
    <col min="3" max="3" width="11.109375" bestFit="1" customWidth="1"/>
    <col min="4" max="4" width="12" bestFit="1" customWidth="1"/>
    <col min="5" max="5" width="10.33203125" customWidth="1"/>
    <col min="6" max="6" width="11.44140625" bestFit="1" customWidth="1"/>
    <col min="7" max="7" width="10.44140625" bestFit="1" customWidth="1"/>
    <col min="8" max="8" width="17.77734375" bestFit="1" customWidth="1"/>
    <col min="9" max="9" width="10.33203125" bestFit="1" customWidth="1"/>
    <col min="10" max="10" width="5" bestFit="1" customWidth="1"/>
    <col min="11" max="26" width="8.6640625" customWidth="1"/>
  </cols>
  <sheetData>
    <row r="1" spans="1:26" ht="2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8" t="s">
        <v>5</v>
      </c>
      <c r="B2" s="8"/>
      <c r="C2" s="8"/>
      <c r="D2" s="8"/>
      <c r="E2" s="8"/>
      <c r="F2" s="8"/>
      <c r="G2" s="8"/>
      <c r="H2" s="54">
        <v>45698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" customHeight="1">
      <c r="A3" s="8"/>
      <c r="B3" s="8"/>
      <c r="C3" s="8"/>
      <c r="D3" s="8"/>
      <c r="E3" s="8"/>
      <c r="F3" s="8"/>
      <c r="G3" s="8"/>
      <c r="H3" s="8"/>
      <c r="I3" s="8"/>
    </row>
    <row r="4" spans="1:26" ht="12" customHeight="1">
      <c r="A4" s="8"/>
      <c r="B4" s="8"/>
      <c r="C4" s="9" t="s">
        <v>18</v>
      </c>
      <c r="D4" s="9"/>
      <c r="E4" s="9" t="s">
        <v>226</v>
      </c>
      <c r="F4" s="8"/>
      <c r="G4" s="21"/>
      <c r="H4" s="21"/>
      <c r="I4" s="8"/>
    </row>
    <row r="5" spans="1:26" ht="12" customHeight="1" thickBot="1">
      <c r="A5" s="8"/>
      <c r="B5" s="8"/>
      <c r="C5" s="8"/>
      <c r="D5" s="8"/>
      <c r="E5" s="8"/>
      <c r="F5" s="9"/>
      <c r="G5" s="9"/>
      <c r="H5" s="9"/>
      <c r="I5" s="8"/>
    </row>
    <row r="6" spans="1:26" ht="12" customHeight="1" thickBot="1">
      <c r="A6" s="27" t="s">
        <v>11</v>
      </c>
      <c r="B6" s="1" t="s">
        <v>0</v>
      </c>
      <c r="C6" s="12" t="s">
        <v>1</v>
      </c>
      <c r="D6" s="102" t="s">
        <v>2</v>
      </c>
      <c r="E6" s="2" t="s">
        <v>3</v>
      </c>
      <c r="F6" s="2" t="s">
        <v>100</v>
      </c>
      <c r="G6" s="2" t="s">
        <v>17</v>
      </c>
      <c r="H6" s="103" t="s">
        <v>4</v>
      </c>
      <c r="I6" s="2" t="s">
        <v>9</v>
      </c>
      <c r="J6" s="25" t="s">
        <v>13</v>
      </c>
    </row>
    <row r="7" spans="1:26" ht="17.25" customHeight="1">
      <c r="A7" s="15">
        <v>1</v>
      </c>
      <c r="B7" s="16">
        <v>42</v>
      </c>
      <c r="C7" s="4" t="s">
        <v>172</v>
      </c>
      <c r="D7" s="28" t="s">
        <v>180</v>
      </c>
      <c r="E7" s="24">
        <v>37910</v>
      </c>
      <c r="F7" s="23" t="s">
        <v>35</v>
      </c>
      <c r="G7" s="23" t="s">
        <v>36</v>
      </c>
      <c r="H7" s="23" t="s">
        <v>114</v>
      </c>
      <c r="I7" s="29">
        <v>50.52</v>
      </c>
      <c r="J7" s="26" t="str">
        <f t="shared" ref="J7:J16" si="0">IF(ISBLANK(I7),"",IF(I7="DQ","",IF(I7="DNF","",IF(I7="DNS","",IF(I7&gt;63.14,"",IF(I7&lt;=46.8,"TSM",IF(I7&lt;=48.5,"SM",IF(I7&lt;=50.2,"KSM",IF(I7&lt;=52.5,"I A",IF(I7&lt;=57.14,"II A",IF(I7&lt;=63.14,"III A")))))))))))</f>
        <v>I A</v>
      </c>
    </row>
    <row r="8" spans="1:26" ht="17.25" customHeight="1">
      <c r="A8" s="15">
        <v>2</v>
      </c>
      <c r="B8" s="16">
        <v>41</v>
      </c>
      <c r="C8" s="4" t="s">
        <v>287</v>
      </c>
      <c r="D8" s="28" t="s">
        <v>288</v>
      </c>
      <c r="E8" s="24">
        <v>35878</v>
      </c>
      <c r="F8" s="23" t="s">
        <v>35</v>
      </c>
      <c r="G8" s="23" t="s">
        <v>289</v>
      </c>
      <c r="H8" s="23" t="s">
        <v>123</v>
      </c>
      <c r="I8" s="29">
        <v>52.1</v>
      </c>
      <c r="J8" s="26" t="str">
        <f t="shared" si="0"/>
        <v>I A</v>
      </c>
    </row>
    <row r="9" spans="1:26" ht="17.25" customHeight="1">
      <c r="A9" s="15">
        <v>3</v>
      </c>
      <c r="B9" s="16">
        <v>37</v>
      </c>
      <c r="C9" s="4" t="s">
        <v>219</v>
      </c>
      <c r="D9" s="28" t="s">
        <v>220</v>
      </c>
      <c r="E9" s="24">
        <v>38004</v>
      </c>
      <c r="F9" s="23" t="s">
        <v>35</v>
      </c>
      <c r="G9" s="23" t="s">
        <v>36</v>
      </c>
      <c r="H9" s="23" t="s">
        <v>76</v>
      </c>
      <c r="I9" s="29">
        <v>53.23</v>
      </c>
      <c r="J9" s="26" t="str">
        <f t="shared" si="0"/>
        <v>II A</v>
      </c>
    </row>
    <row r="10" spans="1:26" ht="17.25" customHeight="1">
      <c r="A10" s="15">
        <v>4</v>
      </c>
      <c r="B10" s="16">
        <v>38</v>
      </c>
      <c r="C10" s="4" t="s">
        <v>323</v>
      </c>
      <c r="D10" s="28" t="s">
        <v>324</v>
      </c>
      <c r="E10" s="24">
        <v>38378</v>
      </c>
      <c r="F10" s="23" t="s">
        <v>325</v>
      </c>
      <c r="G10" s="23" t="s">
        <v>326</v>
      </c>
      <c r="H10" s="23" t="s">
        <v>327</v>
      </c>
      <c r="I10" s="29">
        <v>53.47</v>
      </c>
      <c r="J10" s="26" t="str">
        <f t="shared" si="0"/>
        <v>II A</v>
      </c>
    </row>
    <row r="11" spans="1:26" ht="17.25" customHeight="1">
      <c r="A11" s="15">
        <v>5</v>
      </c>
      <c r="B11" s="16">
        <v>36</v>
      </c>
      <c r="C11" s="4" t="s">
        <v>124</v>
      </c>
      <c r="D11" s="28" t="s">
        <v>166</v>
      </c>
      <c r="E11" s="24">
        <v>39428</v>
      </c>
      <c r="F11" s="23" t="s">
        <v>35</v>
      </c>
      <c r="G11" s="23" t="s">
        <v>36</v>
      </c>
      <c r="H11" s="23" t="s">
        <v>109</v>
      </c>
      <c r="I11" s="29">
        <v>55.01</v>
      </c>
      <c r="J11" s="26" t="str">
        <f t="shared" si="0"/>
        <v>II A</v>
      </c>
    </row>
    <row r="12" spans="1:26" ht="17.25" customHeight="1">
      <c r="A12" s="15">
        <v>6</v>
      </c>
      <c r="B12" s="16">
        <v>33</v>
      </c>
      <c r="C12" s="4" t="s">
        <v>67</v>
      </c>
      <c r="D12" s="28" t="s">
        <v>216</v>
      </c>
      <c r="E12" s="24">
        <v>37853</v>
      </c>
      <c r="F12" s="23" t="s">
        <v>35</v>
      </c>
      <c r="G12" s="23" t="s">
        <v>36</v>
      </c>
      <c r="H12" s="23" t="s">
        <v>107</v>
      </c>
      <c r="I12" s="29">
        <v>55.45</v>
      </c>
      <c r="J12" s="26" t="str">
        <f t="shared" si="0"/>
        <v>II A</v>
      </c>
    </row>
    <row r="13" spans="1:26" ht="17.25" customHeight="1">
      <c r="A13" s="15">
        <v>7</v>
      </c>
      <c r="B13" s="16">
        <v>22</v>
      </c>
      <c r="C13" s="4" t="s">
        <v>71</v>
      </c>
      <c r="D13" s="28" t="s">
        <v>253</v>
      </c>
      <c r="E13" s="24">
        <v>34729</v>
      </c>
      <c r="F13" s="23" t="s">
        <v>35</v>
      </c>
      <c r="G13" s="23" t="s">
        <v>72</v>
      </c>
      <c r="H13" s="23" t="s">
        <v>204</v>
      </c>
      <c r="I13" s="29">
        <v>56.75</v>
      </c>
      <c r="J13" s="26" t="str">
        <f t="shared" si="0"/>
        <v>II A</v>
      </c>
    </row>
    <row r="14" spans="1:26" ht="17.25" customHeight="1">
      <c r="A14" s="15">
        <v>8</v>
      </c>
      <c r="B14" s="16">
        <v>23</v>
      </c>
      <c r="C14" s="4" t="s">
        <v>247</v>
      </c>
      <c r="D14" s="28" t="s">
        <v>248</v>
      </c>
      <c r="E14" s="24">
        <v>36682</v>
      </c>
      <c r="F14" s="23" t="s">
        <v>35</v>
      </c>
      <c r="G14" s="23" t="s">
        <v>162</v>
      </c>
      <c r="H14" s="23" t="s">
        <v>163</v>
      </c>
      <c r="I14" s="29">
        <v>56.78</v>
      </c>
      <c r="J14" s="26" t="str">
        <f t="shared" si="0"/>
        <v>II A</v>
      </c>
    </row>
    <row r="15" spans="1:26" ht="17.25" customHeight="1">
      <c r="A15" s="15">
        <v>9</v>
      </c>
      <c r="B15" s="16">
        <v>34</v>
      </c>
      <c r="C15" s="4" t="s">
        <v>210</v>
      </c>
      <c r="D15" s="28" t="s">
        <v>211</v>
      </c>
      <c r="E15" s="24">
        <v>39088</v>
      </c>
      <c r="F15" s="23" t="s">
        <v>35</v>
      </c>
      <c r="G15" s="23" t="s">
        <v>36</v>
      </c>
      <c r="H15" s="23" t="s">
        <v>52</v>
      </c>
      <c r="I15" s="29">
        <v>58.29</v>
      </c>
      <c r="J15" s="26" t="str">
        <f t="shared" si="0"/>
        <v>III A</v>
      </c>
    </row>
    <row r="16" spans="1:26" ht="17.25" customHeight="1">
      <c r="A16" s="15">
        <v>10</v>
      </c>
      <c r="B16" s="16">
        <v>27</v>
      </c>
      <c r="C16" s="4" t="s">
        <v>82</v>
      </c>
      <c r="D16" s="28" t="s">
        <v>319</v>
      </c>
      <c r="E16" s="24">
        <v>36589</v>
      </c>
      <c r="F16" s="23" t="s">
        <v>320</v>
      </c>
      <c r="G16" s="23" t="s">
        <v>321</v>
      </c>
      <c r="H16" s="23" t="s">
        <v>322</v>
      </c>
      <c r="I16" s="29">
        <v>77.22</v>
      </c>
      <c r="J16" s="26" t="str">
        <f t="shared" si="0"/>
        <v/>
      </c>
    </row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</sheetData>
  <sortState ref="A7:Z16">
    <sortCondition ref="I7:I16"/>
  </sortState>
  <printOptions horizontalCentered="1"/>
  <pageMargins left="0.39370078740157483" right="0.39370078740157483" top="0.78740157480314965" bottom="0.39370078740157483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45"/>
  <sheetViews>
    <sheetView zoomScale="120" zoomScaleNormal="120" workbookViewId="0">
      <selection activeCell="A4" sqref="A4"/>
    </sheetView>
  </sheetViews>
  <sheetFormatPr defaultColWidth="14.44140625" defaultRowHeight="15" customHeight="1"/>
  <cols>
    <col min="1" max="1" width="5.44140625" customWidth="1"/>
    <col min="2" max="2" width="3.5546875" bestFit="1" customWidth="1"/>
    <col min="3" max="3" width="9.109375" customWidth="1"/>
    <col min="4" max="4" width="13.44140625" customWidth="1"/>
    <col min="5" max="5" width="10.33203125" customWidth="1"/>
    <col min="6" max="6" width="10.6640625" bestFit="1" customWidth="1"/>
    <col min="7" max="7" width="9.88671875" bestFit="1" customWidth="1"/>
    <col min="8" max="8" width="11.33203125" bestFit="1" customWidth="1"/>
    <col min="9" max="9" width="8.77734375" customWidth="1"/>
    <col min="10" max="10" width="4.88671875" customWidth="1"/>
    <col min="11" max="26" width="8.6640625" customWidth="1"/>
  </cols>
  <sheetData>
    <row r="1" spans="1:26" ht="2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8" t="s">
        <v>5</v>
      </c>
      <c r="B2" s="8"/>
      <c r="C2" s="8"/>
      <c r="D2" s="8"/>
      <c r="E2" s="8"/>
      <c r="F2" s="8"/>
      <c r="G2" s="8"/>
      <c r="H2" s="54">
        <v>45699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" customHeight="1">
      <c r="A3" s="8"/>
      <c r="B3" s="8"/>
      <c r="C3" s="8"/>
      <c r="D3" s="8"/>
      <c r="E3" s="8"/>
      <c r="F3" s="8"/>
      <c r="G3" s="8"/>
      <c r="H3" s="8"/>
      <c r="I3" s="8"/>
    </row>
    <row r="4" spans="1:26" ht="12" customHeight="1">
      <c r="A4" s="8"/>
      <c r="B4" s="8"/>
      <c r="C4" s="9" t="s">
        <v>19</v>
      </c>
      <c r="D4" s="9"/>
      <c r="E4" s="9" t="s">
        <v>225</v>
      </c>
      <c r="F4" s="8"/>
      <c r="G4" s="21"/>
      <c r="H4" s="21"/>
      <c r="I4" s="8"/>
    </row>
    <row r="5" spans="1:26" ht="12" customHeight="1" thickBot="1">
      <c r="A5" s="8"/>
      <c r="B5" s="8"/>
      <c r="C5" s="8"/>
      <c r="D5" s="8"/>
      <c r="E5" s="8"/>
      <c r="F5" s="8"/>
      <c r="G5" s="8"/>
      <c r="H5" s="8"/>
      <c r="I5" s="8"/>
    </row>
    <row r="6" spans="1:26" ht="12" customHeight="1" thickBot="1">
      <c r="A6" s="27" t="s">
        <v>11</v>
      </c>
      <c r="B6" s="1" t="s">
        <v>0</v>
      </c>
      <c r="C6" s="12" t="s">
        <v>1</v>
      </c>
      <c r="D6" s="102" t="s">
        <v>2</v>
      </c>
      <c r="E6" s="2" t="s">
        <v>3</v>
      </c>
      <c r="F6" s="2" t="s">
        <v>100</v>
      </c>
      <c r="G6" s="2" t="s">
        <v>17</v>
      </c>
      <c r="H6" s="103" t="s">
        <v>4</v>
      </c>
      <c r="I6" s="2" t="s">
        <v>9</v>
      </c>
      <c r="J6" s="25" t="s">
        <v>13</v>
      </c>
    </row>
    <row r="7" spans="1:26" ht="17.25" customHeight="1">
      <c r="A7" s="15">
        <v>1</v>
      </c>
      <c r="B7" s="3">
        <v>11</v>
      </c>
      <c r="C7" s="4" t="s">
        <v>277</v>
      </c>
      <c r="D7" s="28" t="s">
        <v>278</v>
      </c>
      <c r="E7" s="24">
        <v>36858</v>
      </c>
      <c r="F7" s="23" t="s">
        <v>279</v>
      </c>
      <c r="G7" s="23" t="s">
        <v>280</v>
      </c>
      <c r="H7" s="23" t="s">
        <v>107</v>
      </c>
      <c r="I7" s="50">
        <v>1.5994212962962963E-3</v>
      </c>
      <c r="J7" s="30" t="str">
        <f>IF(ISBLANK(I7),"",IF(I7&gt;0.00202546296296296,"",IF(I7&lt;=0.00143518518518519,"TSM",IF(I7&lt;=0.00148148148148148,"SM",IF(I7&lt;=0.0015625,"KSM",IF(I7&lt;=0.00166666666666667,"I A",IF(I7&lt;=0.00181712962962963,"II A",IF(I7&lt;=0.00202546296296296,"III A"))))))))</f>
        <v>I A</v>
      </c>
    </row>
    <row r="8" spans="1:26" ht="12" customHeight="1"/>
    <row r="9" spans="1:26" ht="12" customHeight="1"/>
    <row r="10" spans="1:26" ht="12" customHeight="1">
      <c r="A10" s="8"/>
      <c r="B10" s="8"/>
      <c r="C10" s="9" t="s">
        <v>19</v>
      </c>
      <c r="D10" s="9"/>
      <c r="E10" s="9" t="s">
        <v>226</v>
      </c>
      <c r="F10" s="8"/>
      <c r="G10" s="21"/>
      <c r="H10" s="21"/>
      <c r="I10" s="8"/>
    </row>
    <row r="11" spans="1:26" ht="12" customHeight="1" thickBot="1">
      <c r="A11" s="31"/>
      <c r="B11" s="8"/>
      <c r="C11" s="8"/>
      <c r="D11" s="8"/>
      <c r="E11" s="8"/>
      <c r="F11" s="8"/>
      <c r="G11" s="8"/>
      <c r="H11" s="8"/>
      <c r="I11" s="8"/>
    </row>
    <row r="12" spans="1:26" ht="12" customHeight="1" thickBot="1">
      <c r="A12" s="27" t="s">
        <v>11</v>
      </c>
      <c r="B12" s="1" t="s">
        <v>0</v>
      </c>
      <c r="C12" s="12" t="s">
        <v>1</v>
      </c>
      <c r="D12" s="102" t="s">
        <v>2</v>
      </c>
      <c r="E12" s="2" t="s">
        <v>3</v>
      </c>
      <c r="F12" s="2" t="s">
        <v>100</v>
      </c>
      <c r="G12" s="2" t="s">
        <v>17</v>
      </c>
      <c r="H12" s="103" t="s">
        <v>4</v>
      </c>
      <c r="I12" s="2" t="s">
        <v>9</v>
      </c>
      <c r="J12" s="25" t="s">
        <v>13</v>
      </c>
    </row>
    <row r="13" spans="1:26" ht="16.5" customHeight="1">
      <c r="A13" s="15">
        <v>1</v>
      </c>
      <c r="B13" s="3">
        <v>33</v>
      </c>
      <c r="C13" s="4" t="s">
        <v>67</v>
      </c>
      <c r="D13" s="28" t="s">
        <v>216</v>
      </c>
      <c r="E13" s="24">
        <v>37853</v>
      </c>
      <c r="F13" s="23" t="s">
        <v>35</v>
      </c>
      <c r="G13" s="23" t="s">
        <v>36</v>
      </c>
      <c r="H13" s="23" t="s">
        <v>107</v>
      </c>
      <c r="I13" s="50">
        <v>1.4153935185185185E-3</v>
      </c>
      <c r="J13" s="30" t="s">
        <v>374</v>
      </c>
    </row>
    <row r="14" spans="1:26" ht="16.5" customHeight="1">
      <c r="A14" s="15">
        <v>2</v>
      </c>
      <c r="B14" s="3">
        <v>45</v>
      </c>
      <c r="C14" s="4" t="s">
        <v>275</v>
      </c>
      <c r="D14" s="28" t="s">
        <v>276</v>
      </c>
      <c r="E14" s="24">
        <v>35606</v>
      </c>
      <c r="F14" s="23" t="s">
        <v>35</v>
      </c>
      <c r="G14" s="23" t="s">
        <v>162</v>
      </c>
      <c r="H14" s="23" t="s">
        <v>163</v>
      </c>
      <c r="I14" s="50">
        <v>1.4450231481481482E-3</v>
      </c>
      <c r="J14" s="30" t="s">
        <v>385</v>
      </c>
    </row>
    <row r="15" spans="1:26" ht="16.5" customHeight="1">
      <c r="A15" s="15">
        <v>3</v>
      </c>
      <c r="B15" s="3">
        <v>43</v>
      </c>
      <c r="C15" s="4" t="s">
        <v>93</v>
      </c>
      <c r="D15" s="28" t="s">
        <v>164</v>
      </c>
      <c r="E15" s="24">
        <v>38284</v>
      </c>
      <c r="F15" s="23" t="s">
        <v>35</v>
      </c>
      <c r="G15" s="23" t="s">
        <v>162</v>
      </c>
      <c r="H15" s="23" t="s">
        <v>163</v>
      </c>
      <c r="I15" s="50">
        <v>1.5202546296296296E-3</v>
      </c>
      <c r="J15" s="30" t="s">
        <v>385</v>
      </c>
    </row>
    <row r="16" spans="1:26" ht="16.5" customHeight="1">
      <c r="A16" s="15">
        <v>4</v>
      </c>
      <c r="B16" s="3">
        <v>48</v>
      </c>
      <c r="C16" s="4" t="s">
        <v>78</v>
      </c>
      <c r="D16" s="28" t="s">
        <v>79</v>
      </c>
      <c r="E16" s="24">
        <v>39936</v>
      </c>
      <c r="F16" s="23" t="s">
        <v>35</v>
      </c>
      <c r="G16" s="23" t="s">
        <v>36</v>
      </c>
      <c r="H16" s="23" t="s">
        <v>107</v>
      </c>
      <c r="I16" s="50">
        <v>1.614814814814815E-3</v>
      </c>
      <c r="J16" s="30" t="s">
        <v>375</v>
      </c>
    </row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</sheetData>
  <sortState ref="B13:I16">
    <sortCondition ref="I13:I16"/>
  </sortState>
  <printOptions horizontalCentered="1"/>
  <pageMargins left="0.39370078740157483" right="0.39370078740157483" top="0.78740157480314965" bottom="0.39370078740157483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88"/>
  <sheetViews>
    <sheetView zoomScale="120" zoomScaleNormal="120" workbookViewId="0">
      <selection activeCell="A3" sqref="A3"/>
    </sheetView>
  </sheetViews>
  <sheetFormatPr defaultColWidth="14.44140625" defaultRowHeight="15" customHeight="1"/>
  <cols>
    <col min="1" max="1" width="4.44140625" customWidth="1"/>
    <col min="2" max="2" width="4" bestFit="1" customWidth="1"/>
    <col min="3" max="3" width="7.109375" bestFit="1" customWidth="1"/>
    <col min="4" max="4" width="12.33203125" bestFit="1" customWidth="1"/>
    <col min="5" max="5" width="10.33203125" customWidth="1"/>
    <col min="6" max="6" width="11.109375" bestFit="1" customWidth="1"/>
    <col min="7" max="7" width="10.33203125" bestFit="1" customWidth="1"/>
    <col min="8" max="8" width="14.6640625" bestFit="1" customWidth="1"/>
    <col min="9" max="9" width="10.109375" customWidth="1"/>
    <col min="10" max="10" width="5" customWidth="1"/>
    <col min="11" max="26" width="8.6640625" customWidth="1"/>
  </cols>
  <sheetData>
    <row r="1" spans="1:26" ht="2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8" t="s">
        <v>5</v>
      </c>
      <c r="B2" s="8"/>
      <c r="C2" s="8"/>
      <c r="D2" s="8"/>
      <c r="E2" s="8"/>
      <c r="F2" s="8"/>
      <c r="G2" s="8"/>
      <c r="H2" s="54">
        <v>45698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" customHeight="1">
      <c r="A3" s="8"/>
      <c r="B3" s="8"/>
      <c r="C3" s="8"/>
      <c r="D3" s="8"/>
      <c r="E3" s="8"/>
      <c r="F3" s="8"/>
      <c r="G3" s="8"/>
      <c r="H3" s="8"/>
      <c r="I3" s="8"/>
    </row>
    <row r="4" spans="1:26" ht="12" customHeight="1">
      <c r="A4" s="8"/>
      <c r="B4" s="8"/>
      <c r="C4" s="9" t="s">
        <v>20</v>
      </c>
      <c r="D4" s="9"/>
      <c r="E4" s="9" t="s">
        <v>226</v>
      </c>
      <c r="F4" s="8"/>
      <c r="G4" s="21"/>
      <c r="H4" s="21"/>
      <c r="I4" s="8"/>
    </row>
    <row r="5" spans="1:26" ht="12" customHeight="1">
      <c r="A5" s="8"/>
      <c r="B5" s="8"/>
      <c r="C5" s="8"/>
      <c r="D5" s="8"/>
      <c r="E5" s="8"/>
      <c r="F5" s="8"/>
      <c r="G5" s="8"/>
      <c r="H5" s="8"/>
      <c r="I5" s="8"/>
    </row>
    <row r="6" spans="1:26" ht="12" customHeight="1" thickBot="1">
      <c r="A6" s="27" t="s">
        <v>11</v>
      </c>
      <c r="B6" s="1" t="s">
        <v>0</v>
      </c>
      <c r="C6" s="12" t="s">
        <v>1</v>
      </c>
      <c r="D6" s="102" t="s">
        <v>2</v>
      </c>
      <c r="E6" s="2" t="s">
        <v>3</v>
      </c>
      <c r="F6" s="2" t="s">
        <v>100</v>
      </c>
      <c r="G6" s="2" t="s">
        <v>17</v>
      </c>
      <c r="H6" s="103" t="s">
        <v>4</v>
      </c>
      <c r="I6" s="2" t="s">
        <v>9</v>
      </c>
      <c r="J6" s="25" t="s">
        <v>13</v>
      </c>
    </row>
    <row r="7" spans="1:26" ht="17.25" customHeight="1">
      <c r="A7" s="15">
        <v>1</v>
      </c>
      <c r="B7" s="3">
        <v>53</v>
      </c>
      <c r="C7" s="4" t="s">
        <v>352</v>
      </c>
      <c r="D7" s="28" t="s">
        <v>353</v>
      </c>
      <c r="E7" s="24">
        <v>38030</v>
      </c>
      <c r="F7" s="23" t="s">
        <v>354</v>
      </c>
      <c r="G7" s="23"/>
      <c r="H7" s="23" t="s">
        <v>355</v>
      </c>
      <c r="I7" s="49">
        <v>2.9134259259259261E-3</v>
      </c>
      <c r="J7" s="30" t="s">
        <v>374</v>
      </c>
    </row>
    <row r="8" spans="1:26" ht="17.25" customHeight="1">
      <c r="A8" s="15">
        <v>2</v>
      </c>
      <c r="B8" s="3">
        <v>43</v>
      </c>
      <c r="C8" s="4" t="s">
        <v>93</v>
      </c>
      <c r="D8" s="28" t="s">
        <v>164</v>
      </c>
      <c r="E8" s="24">
        <v>38284</v>
      </c>
      <c r="F8" s="23" t="s">
        <v>35</v>
      </c>
      <c r="G8" s="23" t="s">
        <v>162</v>
      </c>
      <c r="H8" s="23" t="s">
        <v>163</v>
      </c>
      <c r="I8" s="49">
        <v>3.2891203703703706E-3</v>
      </c>
      <c r="J8" s="30" t="s">
        <v>375</v>
      </c>
    </row>
    <row r="9" spans="1:26" ht="17.25" customHeight="1">
      <c r="A9" s="15">
        <v>3</v>
      </c>
      <c r="B9" s="3">
        <v>52</v>
      </c>
      <c r="C9" s="4" t="s">
        <v>346</v>
      </c>
      <c r="D9" s="28" t="s">
        <v>347</v>
      </c>
      <c r="E9" s="24">
        <v>26980</v>
      </c>
      <c r="F9" s="23" t="s">
        <v>348</v>
      </c>
      <c r="G9" s="23"/>
      <c r="H9" s="23"/>
      <c r="I9" s="49">
        <v>3.3510416666666662E-3</v>
      </c>
      <c r="J9" s="30" t="s">
        <v>375</v>
      </c>
    </row>
    <row r="10" spans="1:26" ht="17.25" customHeight="1">
      <c r="A10" s="15">
        <v>4</v>
      </c>
      <c r="B10" s="3">
        <v>51</v>
      </c>
      <c r="C10" s="4" t="s">
        <v>301</v>
      </c>
      <c r="D10" s="28" t="s">
        <v>302</v>
      </c>
      <c r="E10" s="24">
        <v>36058</v>
      </c>
      <c r="F10" s="23" t="s">
        <v>35</v>
      </c>
      <c r="G10" s="23" t="s">
        <v>303</v>
      </c>
      <c r="H10" s="23" t="s">
        <v>304</v>
      </c>
      <c r="I10" s="49">
        <v>3.7680555555555557E-3</v>
      </c>
      <c r="J10" s="30" t="s">
        <v>376</v>
      </c>
    </row>
    <row r="11" spans="1:26" ht="12" customHeight="1"/>
    <row r="12" spans="1:26" ht="12" customHeight="1"/>
    <row r="13" spans="1:26" ht="12" customHeight="1"/>
    <row r="14" spans="1:26" ht="12" customHeight="1"/>
    <row r="15" spans="1:26" ht="12" customHeight="1"/>
    <row r="16" spans="1:2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</sheetData>
  <sortState ref="B7:I10">
    <sortCondition ref="I7:I10"/>
  </sortState>
  <printOptions horizontalCentered="1"/>
  <pageMargins left="0.39370078740157483" right="0.39370078740157483" top="0.78740157480314965" bottom="0.39370078740157483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0"/>
  <sheetViews>
    <sheetView zoomScale="120" zoomScaleNormal="120" workbookViewId="0">
      <selection activeCell="J8" sqref="J8"/>
    </sheetView>
  </sheetViews>
  <sheetFormatPr defaultColWidth="14.44140625" defaultRowHeight="15" customHeight="1"/>
  <cols>
    <col min="1" max="1" width="5.109375" customWidth="1"/>
    <col min="2" max="2" width="4" bestFit="1" customWidth="1"/>
    <col min="3" max="3" width="7.77734375" bestFit="1" customWidth="1"/>
    <col min="4" max="4" width="11.77734375" bestFit="1" customWidth="1"/>
    <col min="5" max="5" width="10.33203125" customWidth="1"/>
    <col min="6" max="6" width="12.109375" customWidth="1"/>
    <col min="7" max="7" width="14.33203125" bestFit="1" customWidth="1"/>
    <col min="8" max="8" width="12.44140625" bestFit="1" customWidth="1"/>
    <col min="9" max="9" width="10.109375" customWidth="1"/>
    <col min="10" max="10" width="5" customWidth="1"/>
    <col min="11" max="26" width="8.6640625" customWidth="1"/>
  </cols>
  <sheetData>
    <row r="1" spans="1:26" ht="2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8" t="s">
        <v>5</v>
      </c>
      <c r="B2" s="8"/>
      <c r="C2" s="8"/>
      <c r="D2" s="8"/>
      <c r="E2" s="8"/>
      <c r="F2" s="8"/>
      <c r="G2" s="8"/>
      <c r="H2" s="54">
        <v>45699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" customHeight="1">
      <c r="A3" s="8"/>
      <c r="B3" s="8"/>
      <c r="C3" s="8"/>
      <c r="D3" s="8"/>
      <c r="E3" s="8"/>
      <c r="F3" s="8"/>
      <c r="G3" s="8"/>
      <c r="H3" s="8"/>
      <c r="I3" s="8"/>
    </row>
    <row r="4" spans="1:26" ht="12" customHeight="1">
      <c r="A4" s="8"/>
      <c r="B4" s="8"/>
      <c r="C4" s="9" t="s">
        <v>22</v>
      </c>
      <c r="D4" s="9"/>
      <c r="E4" s="9" t="s">
        <v>226</v>
      </c>
      <c r="F4" s="8"/>
      <c r="G4" s="21"/>
      <c r="H4" s="21"/>
      <c r="I4" s="8"/>
    </row>
    <row r="5" spans="1:26" ht="12" customHeight="1" thickBot="1">
      <c r="A5" s="8"/>
      <c r="B5" s="8"/>
      <c r="C5" s="8"/>
      <c r="D5" s="8"/>
      <c r="E5" s="8"/>
      <c r="F5" s="8"/>
      <c r="G5" s="8"/>
      <c r="H5" s="8"/>
      <c r="I5" s="8"/>
    </row>
    <row r="6" spans="1:26" ht="14.4" customHeight="1" thickBot="1">
      <c r="A6" s="109" t="s">
        <v>11</v>
      </c>
      <c r="B6" s="1" t="s">
        <v>0</v>
      </c>
      <c r="C6" s="12" t="s">
        <v>1</v>
      </c>
      <c r="D6" s="110" t="s">
        <v>2</v>
      </c>
      <c r="E6" s="13" t="s">
        <v>3</v>
      </c>
      <c r="F6" s="13" t="s">
        <v>100</v>
      </c>
      <c r="G6" s="13" t="s">
        <v>17</v>
      </c>
      <c r="H6" s="111" t="s">
        <v>4</v>
      </c>
      <c r="I6" s="13" t="s">
        <v>9</v>
      </c>
      <c r="J6" s="112" t="s">
        <v>13</v>
      </c>
    </row>
    <row r="7" spans="1:26" ht="17.25" customHeight="1">
      <c r="A7" s="22">
        <v>1</v>
      </c>
      <c r="B7" s="3">
        <v>51</v>
      </c>
      <c r="C7" s="4" t="s">
        <v>301</v>
      </c>
      <c r="D7" s="28" t="s">
        <v>302</v>
      </c>
      <c r="E7" s="24">
        <v>36058</v>
      </c>
      <c r="F7" s="23" t="s">
        <v>35</v>
      </c>
      <c r="G7" s="23" t="s">
        <v>303</v>
      </c>
      <c r="H7" s="23" t="s">
        <v>304</v>
      </c>
      <c r="I7" s="51">
        <v>8.2557870370370372E-3</v>
      </c>
      <c r="J7" s="30" t="s">
        <v>376</v>
      </c>
    </row>
    <row r="8" spans="1:26" ht="12" customHeight="1"/>
    <row r="9" spans="1:26" ht="12" customHeight="1"/>
    <row r="10" spans="1:26" ht="12" customHeight="1"/>
    <row r="11" spans="1:26" ht="12" customHeight="1"/>
    <row r="12" spans="1:26" ht="12" customHeight="1"/>
    <row r="13" spans="1:26" ht="12" customHeight="1"/>
    <row r="14" spans="1:26" ht="12" customHeight="1"/>
    <row r="15" spans="1:26" ht="12" customHeight="1"/>
    <row r="16" spans="1:2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</sheetData>
  <sortState ref="A7:J7">
    <sortCondition ref="I7"/>
  </sortState>
  <printOptions horizontalCentered="1"/>
  <pageMargins left="0.39370078740157483" right="0.39370078740157483" top="0.78740157480314965" bottom="0.39370078740157483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45"/>
  <sheetViews>
    <sheetView workbookViewId="0">
      <selection activeCell="A4" sqref="A4"/>
    </sheetView>
  </sheetViews>
  <sheetFormatPr defaultColWidth="14.44140625" defaultRowHeight="15" customHeight="1"/>
  <cols>
    <col min="1" max="1" width="4.5546875" customWidth="1"/>
    <col min="2" max="2" width="8.33203125" bestFit="1" customWidth="1"/>
    <col min="3" max="3" width="12" customWidth="1"/>
    <col min="4" max="4" width="10.33203125" bestFit="1" customWidth="1"/>
    <col min="5" max="5" width="8.109375" customWidth="1"/>
    <col min="6" max="6" width="10.109375" bestFit="1" customWidth="1"/>
    <col min="7" max="7" width="18" bestFit="1" customWidth="1"/>
    <col min="8" max="8" width="6.21875" customWidth="1"/>
    <col min="9" max="10" width="5.6640625" customWidth="1"/>
    <col min="11" max="11" width="3.44140625" bestFit="1" customWidth="1"/>
    <col min="12" max="26" width="9.109375" customWidth="1"/>
  </cols>
  <sheetData>
    <row r="1" spans="1:26" ht="2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8" t="s">
        <v>5</v>
      </c>
      <c r="B2" s="8"/>
      <c r="C2" s="8"/>
      <c r="D2" s="8"/>
      <c r="E2" s="8"/>
      <c r="F2" s="8"/>
      <c r="G2" s="58">
        <v>45699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>
      <c r="A4" s="8"/>
      <c r="B4" s="9" t="s">
        <v>23</v>
      </c>
      <c r="C4" s="32"/>
      <c r="D4" s="9" t="s">
        <v>225</v>
      </c>
      <c r="E4" s="8"/>
      <c r="F4" s="21"/>
      <c r="G4" s="2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thickBot="1">
      <c r="A6" s="27" t="s">
        <v>11</v>
      </c>
      <c r="B6" s="12" t="s">
        <v>1</v>
      </c>
      <c r="C6" s="102" t="s">
        <v>2</v>
      </c>
      <c r="D6" s="2" t="s">
        <v>3</v>
      </c>
      <c r="E6" s="2" t="s">
        <v>100</v>
      </c>
      <c r="F6" s="2" t="s">
        <v>17</v>
      </c>
      <c r="G6" s="103" t="s">
        <v>4</v>
      </c>
      <c r="H6" s="13" t="s">
        <v>9</v>
      </c>
      <c r="I6" s="1" t="s">
        <v>229</v>
      </c>
      <c r="J6" s="14" t="s">
        <v>10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25" customHeight="1">
      <c r="A7" s="22">
        <v>1</v>
      </c>
      <c r="B7" s="4" t="s">
        <v>75</v>
      </c>
      <c r="C7" s="28" t="s">
        <v>294</v>
      </c>
      <c r="D7" s="24">
        <v>38287</v>
      </c>
      <c r="E7" s="23" t="s">
        <v>158</v>
      </c>
      <c r="F7" s="23" t="s">
        <v>290</v>
      </c>
      <c r="G7" s="113" t="s">
        <v>295</v>
      </c>
      <c r="H7" s="33">
        <v>8.5500000000000007</v>
      </c>
      <c r="I7" s="108">
        <v>0.23100000000000001</v>
      </c>
      <c r="J7" s="34" t="s">
        <v>386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>
      <c r="A8" s="22">
        <v>2</v>
      </c>
      <c r="B8" s="4" t="s">
        <v>188</v>
      </c>
      <c r="C8" s="28" t="s">
        <v>189</v>
      </c>
      <c r="D8" s="24">
        <v>37659</v>
      </c>
      <c r="E8" s="23" t="s">
        <v>35</v>
      </c>
      <c r="F8" s="23" t="s">
        <v>36</v>
      </c>
      <c r="G8" s="5" t="s">
        <v>190</v>
      </c>
      <c r="H8" s="33">
        <v>8.57</v>
      </c>
      <c r="I8" s="108">
        <v>0.20399999999999999</v>
      </c>
      <c r="J8" s="34" t="s">
        <v>386</v>
      </c>
      <c r="K8" s="8" t="s">
        <v>383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</sheetData>
  <sortState ref="A7:AA8">
    <sortCondition ref="H7:H8"/>
  </sortState>
  <printOptions horizontalCentered="1"/>
  <pageMargins left="0.39370078740157483" right="0.39370078740157483" top="0.78740157480314965" bottom="0.39370078740157483" header="0" footer="0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85"/>
  <sheetViews>
    <sheetView zoomScale="120" zoomScaleNormal="120" workbookViewId="0">
      <selection activeCell="A4" sqref="A4"/>
    </sheetView>
  </sheetViews>
  <sheetFormatPr defaultColWidth="14.44140625" defaultRowHeight="15" customHeight="1"/>
  <cols>
    <col min="1" max="1" width="6.109375" customWidth="1"/>
    <col min="2" max="2" width="9.109375" bestFit="1" customWidth="1"/>
    <col min="3" max="3" width="10.5546875" bestFit="1" customWidth="1"/>
    <col min="4" max="4" width="10.33203125" customWidth="1"/>
    <col min="5" max="5" width="8.88671875" bestFit="1" customWidth="1"/>
    <col min="6" max="6" width="6.33203125" bestFit="1" customWidth="1"/>
    <col min="7" max="7" width="18.109375" bestFit="1" customWidth="1"/>
    <col min="8" max="10" width="5.6640625" customWidth="1"/>
    <col min="11" max="26" width="9.109375" customWidth="1"/>
  </cols>
  <sheetData>
    <row r="1" spans="1:26" ht="21">
      <c r="A1" s="6" t="s">
        <v>349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8" t="s">
        <v>5</v>
      </c>
      <c r="B2" s="8"/>
      <c r="C2" s="8"/>
      <c r="D2" s="8"/>
      <c r="E2" s="8"/>
      <c r="F2" s="8"/>
      <c r="G2" s="58">
        <v>45699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>
      <c r="A4" s="8"/>
      <c r="B4" s="9" t="s">
        <v>23</v>
      </c>
      <c r="C4" s="32"/>
      <c r="D4" s="9" t="s">
        <v>226</v>
      </c>
      <c r="E4" s="8"/>
      <c r="F4" s="21"/>
      <c r="G4" s="2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thickBot="1">
      <c r="A6" s="27" t="s">
        <v>11</v>
      </c>
      <c r="B6" s="12" t="s">
        <v>1</v>
      </c>
      <c r="C6" s="102" t="s">
        <v>2</v>
      </c>
      <c r="D6" s="2" t="s">
        <v>3</v>
      </c>
      <c r="E6" s="2" t="s">
        <v>100</v>
      </c>
      <c r="F6" s="2" t="s">
        <v>17</v>
      </c>
      <c r="G6" s="103" t="s">
        <v>4</v>
      </c>
      <c r="H6" s="13" t="s">
        <v>9</v>
      </c>
      <c r="I6" s="1" t="s">
        <v>229</v>
      </c>
      <c r="J6" s="14" t="s">
        <v>10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7.25" customHeight="1">
      <c r="A7" s="22">
        <v>1</v>
      </c>
      <c r="B7" s="4" t="s">
        <v>217</v>
      </c>
      <c r="C7" s="28" t="s">
        <v>218</v>
      </c>
      <c r="D7" s="24">
        <v>36308</v>
      </c>
      <c r="E7" s="23" t="s">
        <v>35</v>
      </c>
      <c r="F7" s="23" t="s">
        <v>36</v>
      </c>
      <c r="G7" s="23" t="s">
        <v>120</v>
      </c>
      <c r="H7" s="33">
        <v>8.25</v>
      </c>
      <c r="I7" s="108">
        <v>0.17499999999999999</v>
      </c>
      <c r="J7" s="34" t="s">
        <v>386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>
      <c r="A8" s="22">
        <v>2</v>
      </c>
      <c r="B8" s="4" t="s">
        <v>244</v>
      </c>
      <c r="C8" s="28" t="s">
        <v>245</v>
      </c>
      <c r="D8" s="24">
        <v>37230</v>
      </c>
      <c r="E8" s="23" t="s">
        <v>35</v>
      </c>
      <c r="F8" s="23" t="s">
        <v>72</v>
      </c>
      <c r="G8" s="23" t="s">
        <v>114</v>
      </c>
      <c r="H8" s="33">
        <v>8.36</v>
      </c>
      <c r="I8" s="108">
        <v>0.13300000000000001</v>
      </c>
      <c r="J8" s="34" t="s">
        <v>386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25" customHeight="1">
      <c r="A9" s="22">
        <v>3</v>
      </c>
      <c r="B9" s="4" t="s">
        <v>192</v>
      </c>
      <c r="C9" s="28" t="s">
        <v>193</v>
      </c>
      <c r="D9" s="24">
        <v>38598</v>
      </c>
      <c r="E9" s="23" t="s">
        <v>35</v>
      </c>
      <c r="F9" s="23" t="s">
        <v>36</v>
      </c>
      <c r="G9" s="23" t="s">
        <v>194</v>
      </c>
      <c r="H9" s="33">
        <v>8.4700000000000006</v>
      </c>
      <c r="I9" s="108">
        <v>0.114</v>
      </c>
      <c r="J9" s="34" t="s">
        <v>386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25" customHeight="1">
      <c r="A10" s="22">
        <v>4</v>
      </c>
      <c r="B10" s="4" t="s">
        <v>178</v>
      </c>
      <c r="C10" s="28" t="s">
        <v>313</v>
      </c>
      <c r="D10" s="24">
        <v>38411</v>
      </c>
      <c r="E10" s="23" t="s">
        <v>314</v>
      </c>
      <c r="F10" s="23" t="s">
        <v>157</v>
      </c>
      <c r="G10" s="23" t="s">
        <v>179</v>
      </c>
      <c r="H10" s="33">
        <v>8.59</v>
      </c>
      <c r="I10" s="108">
        <v>0.16200000000000001</v>
      </c>
      <c r="J10" s="34" t="s">
        <v>374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7.25" customHeight="1">
      <c r="A11" s="22">
        <v>5</v>
      </c>
      <c r="B11" s="4" t="s">
        <v>126</v>
      </c>
      <c r="C11" s="28" t="s">
        <v>184</v>
      </c>
      <c r="D11" s="24">
        <v>38096</v>
      </c>
      <c r="E11" s="23" t="s">
        <v>35</v>
      </c>
      <c r="F11" s="23" t="s">
        <v>36</v>
      </c>
      <c r="G11" s="23" t="s">
        <v>185</v>
      </c>
      <c r="H11" s="33">
        <v>8.69</v>
      </c>
      <c r="I11" s="108">
        <v>0.14599999999999999</v>
      </c>
      <c r="J11" s="34" t="s">
        <v>374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25" customHeight="1">
      <c r="A12" s="22">
        <v>6</v>
      </c>
      <c r="B12" s="4" t="s">
        <v>251</v>
      </c>
      <c r="C12" s="28" t="s">
        <v>252</v>
      </c>
      <c r="D12" s="24">
        <v>36283</v>
      </c>
      <c r="E12" s="23" t="s">
        <v>35</v>
      </c>
      <c r="F12" s="23" t="s">
        <v>72</v>
      </c>
      <c r="G12" s="97" t="s">
        <v>204</v>
      </c>
      <c r="H12" s="33">
        <v>9.1199999999999992</v>
      </c>
      <c r="I12" s="108">
        <v>0.255</v>
      </c>
      <c r="J12" s="34" t="s">
        <v>385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</sheetData>
  <sortState ref="B7:I12">
    <sortCondition ref="H7:H12"/>
  </sortState>
  <printOptions horizontalCentered="1"/>
  <pageMargins left="0.39370078740157483" right="0.39370078740157483" top="0.78740157480314965" bottom="0.39370078740157483" header="0" footer="0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980"/>
  <sheetViews>
    <sheetView workbookViewId="0"/>
  </sheetViews>
  <sheetFormatPr defaultColWidth="14.44140625" defaultRowHeight="15" customHeight="1"/>
  <cols>
    <col min="1" max="1" width="5.44140625" style="53" customWidth="1"/>
    <col min="2" max="2" width="7.6640625" style="53" customWidth="1"/>
    <col min="3" max="3" width="12.44140625" style="53" customWidth="1"/>
    <col min="4" max="4" width="10.33203125" style="53" bestFit="1" customWidth="1"/>
    <col min="5" max="5" width="8.88671875" style="53" bestFit="1" customWidth="1"/>
    <col min="6" max="6" width="11.44140625" style="53" bestFit="1" customWidth="1"/>
    <col min="7" max="7" width="19.33203125" style="53" bestFit="1" customWidth="1"/>
    <col min="8" max="15" width="4.5546875" style="53" customWidth="1"/>
    <col min="16" max="25" width="4.5546875" style="53" hidden="1" customWidth="1"/>
    <col min="26" max="26" width="6.5546875" style="53" customWidth="1"/>
    <col min="27" max="27" width="5.6640625" style="53" customWidth="1"/>
    <col min="28" max="16384" width="14.44140625" style="53"/>
  </cols>
  <sheetData>
    <row r="1" spans="1:27" ht="21">
      <c r="A1" s="6" t="s">
        <v>349</v>
      </c>
      <c r="B1" s="7"/>
      <c r="C1" s="8"/>
      <c r="D1" s="8"/>
      <c r="E1" s="8"/>
      <c r="F1" s="8"/>
      <c r="G1" s="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7" ht="12.75" customHeight="1">
      <c r="A2" s="8" t="s">
        <v>5</v>
      </c>
      <c r="B2" s="8"/>
      <c r="C2" s="8"/>
      <c r="D2" s="8"/>
      <c r="E2" s="8"/>
      <c r="F2" s="8"/>
      <c r="G2" s="58">
        <v>45698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7" ht="12.75" customHeight="1">
      <c r="A3" s="52"/>
      <c r="B3" s="52"/>
      <c r="C3" s="52"/>
      <c r="D3" s="52"/>
      <c r="E3" s="52"/>
      <c r="F3" s="52"/>
      <c r="G3" s="54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ht="12.75" customHeight="1">
      <c r="A4" s="52"/>
      <c r="B4" s="52"/>
      <c r="C4" s="64" t="s">
        <v>24</v>
      </c>
      <c r="D4" s="64"/>
      <c r="E4" s="9" t="s">
        <v>225</v>
      </c>
      <c r="F4" s="8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ht="12.75" customHeight="1" thickBot="1">
      <c r="A5" s="93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12.75" customHeight="1" thickBot="1">
      <c r="A6" s="65" t="s">
        <v>11</v>
      </c>
      <c r="B6" s="66" t="s">
        <v>1</v>
      </c>
      <c r="C6" s="67" t="s">
        <v>2</v>
      </c>
      <c r="D6" s="68" t="s">
        <v>3</v>
      </c>
      <c r="E6" s="68" t="s">
        <v>100</v>
      </c>
      <c r="F6" s="68" t="s">
        <v>17</v>
      </c>
      <c r="G6" s="68" t="s">
        <v>4</v>
      </c>
      <c r="H6" s="94">
        <v>145</v>
      </c>
      <c r="I6" s="94">
        <v>150</v>
      </c>
      <c r="J6" s="94">
        <v>155</v>
      </c>
      <c r="K6" s="94">
        <v>160</v>
      </c>
      <c r="L6" s="94">
        <v>165</v>
      </c>
      <c r="M6" s="94">
        <v>170</v>
      </c>
      <c r="N6" s="94">
        <v>175</v>
      </c>
      <c r="O6" s="94">
        <v>180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68" t="s">
        <v>25</v>
      </c>
      <c r="AA6" s="71" t="s">
        <v>13</v>
      </c>
    </row>
    <row r="7" spans="1:27" ht="17.25" customHeight="1">
      <c r="A7" s="82">
        <v>1</v>
      </c>
      <c r="B7" s="4" t="s">
        <v>134</v>
      </c>
      <c r="C7" s="28" t="s">
        <v>135</v>
      </c>
      <c r="D7" s="24">
        <v>38025</v>
      </c>
      <c r="E7" s="23" t="s">
        <v>35</v>
      </c>
      <c r="F7" s="23" t="s">
        <v>36</v>
      </c>
      <c r="G7" s="23" t="s">
        <v>136</v>
      </c>
      <c r="H7" s="83"/>
      <c r="I7" s="83"/>
      <c r="J7" s="83"/>
      <c r="K7" s="83" t="s">
        <v>377</v>
      </c>
      <c r="L7" s="83" t="s">
        <v>377</v>
      </c>
      <c r="M7" s="83" t="s">
        <v>378</v>
      </c>
      <c r="N7" s="83" t="s">
        <v>378</v>
      </c>
      <c r="O7" s="83" t="s">
        <v>379</v>
      </c>
      <c r="P7" s="83"/>
      <c r="Q7" s="83"/>
      <c r="R7" s="83"/>
      <c r="S7" s="83"/>
      <c r="T7" s="83"/>
      <c r="U7" s="83"/>
      <c r="V7" s="83"/>
      <c r="W7" s="83"/>
      <c r="X7" s="83"/>
      <c r="Y7" s="83"/>
      <c r="Z7" s="95">
        <v>1.75</v>
      </c>
      <c r="AA7" s="87" t="str">
        <f>IF(ISBLANK(Z7),"",IF(Z7="NM","",IF(Z7="DNS","",IF(Z7&gt;=1.75,"KSM",IF(Z7&gt;=1.65,"I A",IF(Z7&gt;=1.5,"II A",IF(Z7&gt;=1.39,"III A",IF(Z7&gt;=1.3,"I JA",IF(Z7&gt;=1.22,"II JA",IF(Z7&gt;=1.15,"III JA"))))))))))</f>
        <v>KSM</v>
      </c>
    </row>
    <row r="8" spans="1:27" ht="17.25" customHeight="1">
      <c r="A8" s="82">
        <v>2</v>
      </c>
      <c r="B8" s="4" t="s">
        <v>106</v>
      </c>
      <c r="C8" s="28" t="s">
        <v>137</v>
      </c>
      <c r="D8" s="24">
        <v>37843</v>
      </c>
      <c r="E8" s="23" t="s">
        <v>35</v>
      </c>
      <c r="F8" s="23" t="s">
        <v>36</v>
      </c>
      <c r="G8" s="97" t="s">
        <v>351</v>
      </c>
      <c r="H8" s="83"/>
      <c r="I8" s="83" t="s">
        <v>377</v>
      </c>
      <c r="J8" s="83" t="s">
        <v>378</v>
      </c>
      <c r="K8" s="83" t="s">
        <v>379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95">
        <v>1.55</v>
      </c>
      <c r="AA8" s="87" t="str">
        <f t="shared" ref="AA8:AA10" si="0">IF(ISBLANK(Z8),"",IF(Z8="NM","",IF(Z8="DNS","",IF(Z8&gt;=1.75,"KSM",IF(Z8&gt;=1.65,"I A",IF(Z8&gt;=1.5,"II A",IF(Z8&gt;=1.39,"III A",IF(Z8&gt;=1.3,"I JA",IF(Z8&gt;=1.22,"II JA",IF(Z8&gt;=1.15,"III JA"))))))))))</f>
        <v>II A</v>
      </c>
    </row>
    <row r="9" spans="1:27" ht="17.25" customHeight="1">
      <c r="A9" s="82"/>
      <c r="B9" s="4" t="s">
        <v>264</v>
      </c>
      <c r="C9" s="28" t="s">
        <v>265</v>
      </c>
      <c r="D9" s="24">
        <v>35785</v>
      </c>
      <c r="E9" s="23" t="s">
        <v>35</v>
      </c>
      <c r="F9" s="23" t="s">
        <v>35</v>
      </c>
      <c r="G9" s="23" t="s">
        <v>120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95" t="s">
        <v>368</v>
      </c>
      <c r="AA9" s="87" t="str">
        <f t="shared" si="0"/>
        <v/>
      </c>
    </row>
    <row r="10" spans="1:27" ht="17.25" customHeight="1">
      <c r="A10" s="82"/>
      <c r="B10" s="4" t="s">
        <v>215</v>
      </c>
      <c r="C10" s="28" t="s">
        <v>77</v>
      </c>
      <c r="D10" s="24">
        <v>39055</v>
      </c>
      <c r="E10" s="23" t="s">
        <v>35</v>
      </c>
      <c r="F10" s="23" t="s">
        <v>36</v>
      </c>
      <c r="G10" s="23" t="s">
        <v>120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95" t="s">
        <v>368</v>
      </c>
      <c r="AA10" s="87" t="str">
        <f t="shared" si="0"/>
        <v/>
      </c>
    </row>
    <row r="11" spans="1:27" ht="12.75" customHeight="1">
      <c r="A11" s="52"/>
    </row>
    <row r="12" spans="1:27" ht="12.75" customHeight="1">
      <c r="A12" s="52"/>
    </row>
    <row r="13" spans="1:27" ht="12.75" customHeight="1">
      <c r="A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7" ht="12.75" customHeight="1">
      <c r="A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12.75" customHeight="1">
      <c r="A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ht="12.75" customHeight="1">
      <c r="A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27" ht="12.7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ht="12.7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1:27" ht="12.7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1:27" ht="12.75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1:27" ht="12.7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ht="12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ht="12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ht="12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 ht="12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ht="12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ht="12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1:27" ht="12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1:27" ht="12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1:27" ht="12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1:27" ht="12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ht="12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1:27" ht="12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1:27" ht="12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ht="12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ht="12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ht="12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ht="12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 ht="12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ht="12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 ht="12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 ht="12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 ht="12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ht="12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 ht="12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1:27" ht="12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spans="1:27" ht="12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spans="1:27" ht="12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1:27" ht="12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spans="1:27" ht="12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1:27" ht="12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1:27" ht="12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1:27" ht="12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</row>
    <row r="54" spans="1:27" ht="12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</row>
    <row r="55" spans="1:27" ht="12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spans="1:27" ht="12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ht="12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1:27" ht="12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1:27" ht="12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1:27" ht="12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1:27" ht="12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1:27" ht="12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ht="12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1:27" ht="12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ht="12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ht="12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ht="12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1:27" ht="12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1:27" ht="12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1:27" ht="12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ht="12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ht="12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1:27" ht="12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1:27" ht="12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ht="12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1:27" ht="12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7" ht="12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1:27" ht="12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ht="12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1:27" ht="12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1:27" ht="12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7" ht="12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</row>
    <row r="83" spans="1:27" ht="12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1:27" ht="12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1:27" ht="12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1:27" ht="12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1:27" ht="12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1:27" ht="12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1:27" ht="12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1:27" ht="12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1:27" ht="12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27" ht="12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1:27" ht="12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1:27" ht="12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1:27" ht="12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1:27" ht="12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1:27" ht="12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1:27" ht="12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1:27" ht="12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1:27" ht="12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1:27" ht="12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</row>
    <row r="102" spans="1:27" ht="12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1:27" ht="12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1:27" ht="12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</row>
    <row r="105" spans="1:27" ht="12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1:27" ht="12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1:27" ht="12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1:27" ht="12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1:27" ht="12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1:27" ht="12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1:27" ht="12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1:27" ht="12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</row>
    <row r="113" spans="1:27" ht="12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</row>
    <row r="114" spans="1:27" ht="12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1:27" ht="12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1:27" ht="12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1:27" ht="12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1:27" ht="12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1:27" ht="12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1:27" ht="12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1:27" ht="12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</row>
    <row r="122" spans="1:27" ht="12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</row>
    <row r="123" spans="1:27" ht="12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1:27" ht="12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1:27" ht="12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1:27" ht="12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27" ht="12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1:27" ht="12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1:27" ht="12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1:27" ht="12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1:27" ht="12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1:27" ht="12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1:27" ht="12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1:27" ht="12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1:27" ht="12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1:27" ht="12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1:27" ht="12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1:27" ht="12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1:27" ht="12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1:27" ht="12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1:27" ht="12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1:27" ht="12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1:27" ht="12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1:27" ht="12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 ht="12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 ht="12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 ht="12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 ht="12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 ht="12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ht="12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 ht="12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 ht="12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 ht="12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 ht="12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 ht="12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 ht="12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 ht="12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ht="12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ht="12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 ht="12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ht="12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 ht="12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 ht="12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 ht="12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 ht="12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ht="12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 ht="12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 ht="12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 ht="12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 ht="12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 ht="12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 ht="12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 ht="12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 ht="12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 ht="12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 ht="12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 ht="12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1:27" ht="12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1:27" ht="12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1:27" ht="12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</row>
    <row r="181" spans="1:27" ht="12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1:27" ht="12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1:27" ht="12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1:27" ht="12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1:27" ht="12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1:27" ht="12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1:27" ht="12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1:27" ht="12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1:27" ht="12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1:27" ht="12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1:27" ht="12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1:27" ht="12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</row>
    <row r="193" spans="1:27" ht="12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1:27" ht="12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1:27" ht="12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1:27" ht="12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</row>
    <row r="197" spans="1:27" ht="12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</row>
    <row r="198" spans="1:27" ht="12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</row>
    <row r="199" spans="1:27" ht="12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</row>
    <row r="200" spans="1:27" ht="12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1:27" ht="12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1:27" ht="12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  <row r="203" spans="1:27" ht="12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</row>
    <row r="204" spans="1:27" ht="12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</row>
    <row r="205" spans="1:27" ht="12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1:27" ht="12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</row>
    <row r="207" spans="1:27" ht="12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</row>
    <row r="208" spans="1:27" ht="12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</row>
    <row r="209" spans="1:27" ht="12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</row>
    <row r="210" spans="1:27" ht="12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</row>
    <row r="211" spans="1:27" ht="12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</row>
    <row r="212" spans="1:27" ht="12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</row>
    <row r="213" spans="1:27" ht="12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</row>
    <row r="214" spans="1:27" ht="12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</row>
    <row r="215" spans="1:27" ht="12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</row>
    <row r="216" spans="1:27" ht="12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</row>
    <row r="217" spans="1:27" ht="12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</row>
    <row r="218" spans="1:27" ht="12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</row>
    <row r="219" spans="1:27" ht="12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</row>
    <row r="220" spans="1:27" ht="12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</row>
    <row r="221" spans="1:27" ht="12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</row>
    <row r="222" spans="1:27" ht="12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</row>
    <row r="223" spans="1:27" ht="12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</row>
    <row r="224" spans="1:27" ht="12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</row>
    <row r="225" spans="1:27" ht="12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</row>
    <row r="226" spans="1:27" ht="12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</row>
    <row r="227" spans="1:27" ht="12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</row>
    <row r="228" spans="1:27" ht="12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</row>
    <row r="229" spans="1:27" ht="12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</row>
    <row r="230" spans="1:27" ht="12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</row>
    <row r="231" spans="1:27" ht="12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</row>
    <row r="232" spans="1:27" ht="12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</row>
    <row r="233" spans="1:27" ht="12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</row>
    <row r="234" spans="1:27" ht="12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</row>
    <row r="235" spans="1:27" ht="12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</row>
    <row r="236" spans="1:27" ht="12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</row>
    <row r="237" spans="1:27" ht="12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</row>
    <row r="238" spans="1:27" ht="12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</row>
    <row r="239" spans="1:27" ht="12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</row>
    <row r="240" spans="1:27" ht="12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</row>
    <row r="241" spans="1:27" ht="12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</row>
    <row r="242" spans="1:27" ht="12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</row>
    <row r="243" spans="1:27" ht="12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</row>
    <row r="244" spans="1:27" ht="12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</row>
    <row r="245" spans="1:27" ht="12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</row>
    <row r="246" spans="1:27" ht="12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</row>
    <row r="247" spans="1:27" ht="12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</row>
    <row r="248" spans="1:27" ht="12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</row>
    <row r="249" spans="1:27" ht="12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</row>
    <row r="250" spans="1:27" ht="12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</row>
    <row r="251" spans="1:27" ht="12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</row>
    <row r="252" spans="1:27" ht="12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</row>
    <row r="253" spans="1:27" ht="12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</row>
    <row r="254" spans="1:27" ht="12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</row>
    <row r="255" spans="1:27" ht="12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</row>
    <row r="256" spans="1:27" ht="12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</row>
    <row r="257" spans="1:27" ht="12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</row>
    <row r="258" spans="1:27" ht="12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</row>
    <row r="259" spans="1:27" ht="12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</row>
    <row r="260" spans="1:27" ht="12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</row>
    <row r="261" spans="1:27" ht="12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</row>
    <row r="262" spans="1:27" ht="12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</row>
    <row r="263" spans="1:27" ht="12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</row>
    <row r="264" spans="1:27" ht="12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</row>
    <row r="265" spans="1:27" ht="12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</row>
    <row r="266" spans="1:27" ht="12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</row>
    <row r="267" spans="1:27" ht="12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</row>
    <row r="268" spans="1:27" ht="12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</row>
    <row r="269" spans="1:27" ht="12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</row>
    <row r="270" spans="1:27" ht="12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</row>
    <row r="271" spans="1:27" ht="12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</row>
    <row r="272" spans="1:27" ht="12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</row>
    <row r="273" spans="1:27" ht="12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</row>
    <row r="274" spans="1:27" ht="12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</row>
    <row r="275" spans="1:27" ht="12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</row>
    <row r="276" spans="1:27" ht="12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</row>
    <row r="277" spans="1:27" ht="12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</row>
    <row r="278" spans="1:27" ht="12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</row>
    <row r="279" spans="1:27" ht="12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</row>
    <row r="280" spans="1:27" ht="12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</row>
    <row r="281" spans="1:27" ht="12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</row>
    <row r="282" spans="1:27" ht="12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</row>
    <row r="283" spans="1:27" ht="12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</row>
    <row r="284" spans="1:27" ht="12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</row>
    <row r="285" spans="1:27" ht="12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</row>
    <row r="286" spans="1:27" ht="12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</row>
    <row r="287" spans="1:27" ht="12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</row>
    <row r="288" spans="1:27" ht="12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</row>
    <row r="289" spans="1:27" ht="12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</row>
    <row r="290" spans="1:27" ht="12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</row>
    <row r="291" spans="1:27" ht="12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</row>
    <row r="292" spans="1:27" ht="12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1:27" ht="12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</row>
    <row r="294" spans="1:27" ht="12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</row>
    <row r="295" spans="1:27" ht="12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</row>
    <row r="296" spans="1:27" ht="12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</row>
    <row r="297" spans="1:27" ht="12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</row>
    <row r="298" spans="1:27" ht="12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</row>
    <row r="299" spans="1:27" ht="12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</row>
    <row r="300" spans="1:27" ht="12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</row>
    <row r="301" spans="1:27" ht="12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</row>
    <row r="302" spans="1:27" ht="12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</row>
    <row r="303" spans="1:27" ht="12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</row>
    <row r="304" spans="1:27" ht="12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</row>
    <row r="305" spans="1:27" ht="12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1:27" ht="12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</row>
    <row r="307" spans="1:27" ht="12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</row>
    <row r="308" spans="1:27" ht="12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</row>
    <row r="309" spans="1:27" ht="12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</row>
    <row r="310" spans="1:27" ht="12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</row>
    <row r="311" spans="1:27" ht="12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</row>
    <row r="312" spans="1:27" ht="12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</row>
    <row r="313" spans="1:27" ht="12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</row>
    <row r="314" spans="1:27" ht="12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</row>
    <row r="315" spans="1:27" ht="12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</row>
    <row r="316" spans="1:27" ht="12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</row>
    <row r="317" spans="1:27" ht="12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</row>
    <row r="318" spans="1:27" ht="12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1:27" ht="12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</row>
    <row r="320" spans="1:27" ht="12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</row>
    <row r="321" spans="1:27" ht="12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</row>
    <row r="322" spans="1:27" ht="12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</row>
    <row r="323" spans="1:27" ht="12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</row>
    <row r="324" spans="1:27" ht="12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</row>
    <row r="325" spans="1:27" ht="12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</row>
    <row r="326" spans="1:27" ht="12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</row>
    <row r="327" spans="1:27" ht="12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</row>
    <row r="328" spans="1:27" ht="12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</row>
    <row r="329" spans="1:27" ht="12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</row>
    <row r="330" spans="1:27" ht="12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</row>
    <row r="331" spans="1:27" ht="12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1:27" ht="12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</row>
    <row r="333" spans="1:27" ht="12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</row>
    <row r="334" spans="1:27" ht="12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</row>
    <row r="335" spans="1:27" ht="12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</row>
    <row r="336" spans="1:27" ht="12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</row>
    <row r="337" spans="1:27" ht="12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</row>
    <row r="338" spans="1:27" ht="12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</row>
    <row r="339" spans="1:27" ht="12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</row>
    <row r="340" spans="1:27" ht="12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</row>
    <row r="341" spans="1:27" ht="12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</row>
    <row r="342" spans="1:27" ht="12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</row>
    <row r="343" spans="1:27" ht="12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</row>
    <row r="344" spans="1:27" ht="12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1:27" ht="12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</row>
    <row r="346" spans="1:27" ht="12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</row>
    <row r="347" spans="1:27" ht="12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</row>
    <row r="348" spans="1:27" ht="12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</row>
    <row r="349" spans="1:27" ht="12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</row>
    <row r="350" spans="1:27" ht="12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</row>
    <row r="351" spans="1:27" ht="12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</row>
    <row r="352" spans="1:27" ht="12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</row>
    <row r="353" spans="1:27" ht="12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</row>
    <row r="354" spans="1:27" ht="12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</row>
    <row r="355" spans="1:27" ht="12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</row>
    <row r="356" spans="1:27" ht="12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</row>
    <row r="357" spans="1:27" ht="12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1:27" ht="12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</row>
    <row r="359" spans="1:27" ht="12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</row>
    <row r="360" spans="1:27" ht="12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</row>
    <row r="361" spans="1:27" ht="12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</row>
    <row r="362" spans="1:27" ht="12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</row>
    <row r="363" spans="1:27" ht="12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</row>
    <row r="364" spans="1:27" ht="12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</row>
    <row r="365" spans="1:27" ht="12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</row>
    <row r="366" spans="1:27" ht="12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</row>
    <row r="367" spans="1:27" ht="12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</row>
    <row r="368" spans="1:27" ht="12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</row>
    <row r="369" spans="1:27" ht="12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</row>
    <row r="370" spans="1:27" ht="12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  <row r="371" spans="1:27" ht="12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</row>
    <row r="372" spans="1:27" ht="12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</row>
    <row r="373" spans="1:27" ht="12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</row>
    <row r="374" spans="1:27" ht="12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</row>
    <row r="375" spans="1:27" ht="12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</row>
    <row r="376" spans="1:27" ht="12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</row>
    <row r="377" spans="1:27" ht="12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</row>
    <row r="378" spans="1:27" ht="12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</row>
    <row r="379" spans="1:27" ht="12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</row>
    <row r="380" spans="1:27" ht="12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</row>
    <row r="381" spans="1:27" ht="12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</row>
    <row r="382" spans="1:27" ht="12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</row>
    <row r="383" spans="1:27" ht="12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</row>
    <row r="384" spans="1:27" ht="12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</row>
    <row r="385" spans="1:27" ht="12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</row>
    <row r="386" spans="1:27" ht="12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</row>
    <row r="387" spans="1:27" ht="12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</row>
    <row r="388" spans="1:27" ht="12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</row>
    <row r="389" spans="1:27" ht="12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</row>
    <row r="390" spans="1:27" ht="12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</row>
    <row r="391" spans="1:27" ht="12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</row>
    <row r="392" spans="1:27" ht="12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</row>
    <row r="393" spans="1:27" ht="12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</row>
    <row r="394" spans="1:27" ht="12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</row>
    <row r="395" spans="1:27" ht="12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</row>
    <row r="396" spans="1:27" ht="12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</row>
    <row r="397" spans="1:27" ht="12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</row>
    <row r="398" spans="1:27" ht="12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</row>
    <row r="399" spans="1:27" ht="12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</row>
    <row r="400" spans="1:27" ht="12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</row>
    <row r="401" spans="1:27" ht="12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</row>
    <row r="402" spans="1:27" ht="12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</row>
    <row r="403" spans="1:27" ht="12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</row>
    <row r="404" spans="1:27" ht="12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</row>
    <row r="405" spans="1:27" ht="12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</row>
    <row r="406" spans="1:27" ht="12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</row>
    <row r="407" spans="1:27" ht="12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</row>
    <row r="408" spans="1:27" ht="12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</row>
    <row r="409" spans="1:27" ht="12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</row>
    <row r="410" spans="1:27" ht="12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</row>
    <row r="411" spans="1:27" ht="12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</row>
    <row r="412" spans="1:27" ht="12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</row>
    <row r="413" spans="1:27" ht="12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</row>
    <row r="414" spans="1:27" ht="12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</row>
    <row r="415" spans="1:27" ht="12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</row>
    <row r="416" spans="1:27" ht="12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</row>
    <row r="417" spans="1:27" ht="12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</row>
    <row r="418" spans="1:27" ht="12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</row>
    <row r="419" spans="1:27" ht="12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</row>
    <row r="420" spans="1:27" ht="12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</row>
    <row r="421" spans="1:27" ht="12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</row>
    <row r="422" spans="1:27" ht="12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</row>
    <row r="423" spans="1:27" ht="12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</row>
    <row r="424" spans="1:27" ht="12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</row>
    <row r="425" spans="1:27" ht="12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</row>
    <row r="426" spans="1:27" ht="12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</row>
    <row r="427" spans="1:27" ht="12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</row>
    <row r="428" spans="1:27" ht="12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</row>
    <row r="429" spans="1:27" ht="12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</row>
    <row r="430" spans="1:27" ht="12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</row>
    <row r="431" spans="1:27" ht="12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</row>
    <row r="432" spans="1:27" ht="12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</row>
    <row r="433" spans="1:27" ht="12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</row>
    <row r="434" spans="1:27" ht="12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</row>
    <row r="435" spans="1:27" ht="12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</row>
    <row r="436" spans="1:27" ht="12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</row>
    <row r="437" spans="1:27" ht="12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</row>
    <row r="438" spans="1:27" ht="12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</row>
    <row r="439" spans="1:27" ht="12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</row>
    <row r="440" spans="1:27" ht="12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</row>
    <row r="441" spans="1:27" ht="12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</row>
    <row r="442" spans="1:27" ht="12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</row>
    <row r="443" spans="1:27" ht="12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</row>
    <row r="444" spans="1:27" ht="12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</row>
    <row r="445" spans="1:27" ht="12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</row>
    <row r="446" spans="1:27" ht="12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</row>
    <row r="447" spans="1:27" ht="12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</row>
    <row r="448" spans="1:27" ht="12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</row>
    <row r="449" spans="1:27" ht="12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</row>
    <row r="450" spans="1:27" ht="12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</row>
    <row r="451" spans="1:27" ht="12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</row>
    <row r="452" spans="1:27" ht="12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</row>
    <row r="453" spans="1:27" ht="12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</row>
    <row r="454" spans="1:27" ht="12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</row>
    <row r="455" spans="1:27" ht="12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</row>
    <row r="456" spans="1:27" ht="12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</row>
    <row r="457" spans="1:27" ht="12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</row>
    <row r="458" spans="1:27" ht="12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</row>
    <row r="459" spans="1:27" ht="12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</row>
    <row r="460" spans="1:27" ht="12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</row>
    <row r="461" spans="1:27" ht="12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</row>
    <row r="462" spans="1:27" ht="12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</row>
    <row r="463" spans="1:27" ht="12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</row>
    <row r="464" spans="1:27" ht="12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</row>
    <row r="465" spans="1:27" ht="12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</row>
    <row r="466" spans="1:27" ht="12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</row>
    <row r="467" spans="1:27" ht="12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</row>
    <row r="468" spans="1:27" ht="12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</row>
    <row r="469" spans="1:27" ht="12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</row>
    <row r="470" spans="1:27" ht="12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</row>
    <row r="471" spans="1:27" ht="12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</row>
    <row r="472" spans="1:27" ht="12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</row>
    <row r="473" spans="1:27" ht="12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</row>
    <row r="474" spans="1:27" ht="12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</row>
    <row r="475" spans="1:27" ht="12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</row>
    <row r="476" spans="1:27" ht="12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</row>
    <row r="477" spans="1:27" ht="12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</row>
    <row r="478" spans="1:27" ht="12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</row>
    <row r="479" spans="1:27" ht="12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</row>
    <row r="480" spans="1:27" ht="12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</row>
    <row r="481" spans="1:27" ht="12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</row>
    <row r="482" spans="1:27" ht="12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</row>
    <row r="483" spans="1:27" ht="12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</row>
    <row r="484" spans="1:27" ht="12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</row>
    <row r="485" spans="1:27" ht="12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</row>
    <row r="486" spans="1:27" ht="12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</row>
    <row r="487" spans="1:27" ht="12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</row>
    <row r="488" spans="1:27" ht="12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</row>
    <row r="489" spans="1:27" ht="12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</row>
    <row r="490" spans="1:27" ht="12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</row>
    <row r="491" spans="1:27" ht="12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</row>
    <row r="492" spans="1:27" ht="12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</row>
    <row r="493" spans="1:27" ht="12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</row>
    <row r="494" spans="1:27" ht="12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</row>
    <row r="495" spans="1:27" ht="12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</row>
    <row r="496" spans="1:27" ht="12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</row>
    <row r="497" spans="1:27" ht="12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</row>
    <row r="498" spans="1:27" ht="12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</row>
    <row r="499" spans="1:27" ht="12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</row>
    <row r="500" spans="1:27" ht="12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</row>
    <row r="501" spans="1:27" ht="12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</row>
    <row r="502" spans="1:27" ht="12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</row>
    <row r="503" spans="1:27" ht="12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</row>
    <row r="504" spans="1:27" ht="12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</row>
    <row r="505" spans="1:27" ht="12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</row>
    <row r="506" spans="1:27" ht="12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</row>
    <row r="507" spans="1:27" ht="12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</row>
    <row r="508" spans="1:27" ht="12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</row>
    <row r="509" spans="1:27" ht="12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</row>
    <row r="510" spans="1:27" ht="12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</row>
    <row r="511" spans="1:27" ht="12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</row>
    <row r="512" spans="1:27" ht="12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</row>
    <row r="513" spans="1:27" ht="12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</row>
    <row r="514" spans="1:27" ht="12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</row>
    <row r="515" spans="1:27" ht="12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</row>
    <row r="516" spans="1:27" ht="12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</row>
    <row r="517" spans="1:27" ht="12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</row>
    <row r="518" spans="1:27" ht="12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</row>
    <row r="519" spans="1:27" ht="12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</row>
    <row r="520" spans="1:27" ht="12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</row>
    <row r="521" spans="1:27" ht="12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</row>
    <row r="522" spans="1:27" ht="12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</row>
    <row r="523" spans="1:27" ht="12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</row>
    <row r="524" spans="1:27" ht="12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</row>
    <row r="525" spans="1:27" ht="12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</row>
    <row r="526" spans="1:27" ht="12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</row>
    <row r="527" spans="1:27" ht="12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</row>
    <row r="528" spans="1:27" ht="12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</row>
    <row r="529" spans="1:27" ht="12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</row>
    <row r="530" spans="1:27" ht="12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</row>
    <row r="531" spans="1:27" ht="12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</row>
    <row r="532" spans="1:27" ht="12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</row>
    <row r="533" spans="1:27" ht="12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</row>
    <row r="534" spans="1:27" ht="12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</row>
    <row r="535" spans="1:27" ht="12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</row>
    <row r="536" spans="1:27" ht="12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</row>
    <row r="537" spans="1:27" ht="12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</row>
    <row r="538" spans="1:27" ht="12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</row>
    <row r="539" spans="1:27" ht="12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</row>
    <row r="540" spans="1:27" ht="12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</row>
    <row r="541" spans="1:27" ht="12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</row>
    <row r="542" spans="1:27" ht="12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</row>
    <row r="543" spans="1:27" ht="12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</row>
    <row r="544" spans="1:27" ht="12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</row>
    <row r="545" spans="1:27" ht="12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</row>
    <row r="546" spans="1:27" ht="12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</row>
    <row r="547" spans="1:27" ht="12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</row>
    <row r="548" spans="1:27" ht="12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</row>
    <row r="549" spans="1:27" ht="12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</row>
    <row r="550" spans="1:27" ht="12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</row>
    <row r="551" spans="1:27" ht="12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</row>
    <row r="552" spans="1:27" ht="12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</row>
    <row r="553" spans="1:27" ht="12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</row>
    <row r="554" spans="1:27" ht="12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</row>
    <row r="555" spans="1:27" ht="12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</row>
    <row r="556" spans="1:27" ht="12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</row>
    <row r="557" spans="1:27" ht="12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</row>
    <row r="558" spans="1:27" ht="12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</row>
    <row r="559" spans="1:27" ht="12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</row>
    <row r="560" spans="1:27" ht="12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</row>
    <row r="561" spans="1:27" ht="12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</row>
    <row r="562" spans="1:27" ht="12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</row>
    <row r="563" spans="1:27" ht="12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</row>
    <row r="564" spans="1:27" ht="12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</row>
    <row r="565" spans="1:27" ht="12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1:27" ht="12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</row>
    <row r="567" spans="1:27" ht="12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</row>
    <row r="568" spans="1:27" ht="12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</row>
    <row r="569" spans="1:27" ht="12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</row>
    <row r="570" spans="1:27" ht="12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</row>
    <row r="571" spans="1:27" ht="12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</row>
    <row r="572" spans="1:27" ht="12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</row>
    <row r="573" spans="1:27" ht="12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</row>
    <row r="574" spans="1:27" ht="12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</row>
    <row r="575" spans="1:27" ht="12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</row>
    <row r="576" spans="1:27" ht="12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</row>
    <row r="577" spans="1:27" ht="12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</row>
    <row r="578" spans="1:27" ht="12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1:27" ht="12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</row>
    <row r="580" spans="1:27" ht="12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</row>
    <row r="581" spans="1:27" ht="12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</row>
    <row r="582" spans="1:27" ht="12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</row>
    <row r="583" spans="1:27" ht="12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</row>
    <row r="584" spans="1:27" ht="12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</row>
    <row r="585" spans="1:27" ht="12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</row>
    <row r="586" spans="1:27" ht="12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</row>
    <row r="587" spans="1:27" ht="12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</row>
    <row r="588" spans="1:27" ht="12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</row>
    <row r="589" spans="1:27" ht="12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</row>
    <row r="590" spans="1:27" ht="12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</row>
    <row r="591" spans="1:27" ht="12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1:27" ht="12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</row>
    <row r="593" spans="1:27" ht="12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</row>
    <row r="594" spans="1:27" ht="12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</row>
    <row r="595" spans="1:27" ht="12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</row>
    <row r="596" spans="1:27" ht="12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</row>
    <row r="597" spans="1:27" ht="12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</row>
    <row r="598" spans="1:27" ht="12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</row>
    <row r="599" spans="1:27" ht="12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</row>
    <row r="600" spans="1:27" ht="12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</row>
    <row r="601" spans="1:27" ht="12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</row>
    <row r="602" spans="1:27" ht="12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</row>
    <row r="603" spans="1:27" ht="12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</row>
    <row r="604" spans="1:27" ht="12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1:27" ht="12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</row>
    <row r="606" spans="1:27" ht="12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</row>
    <row r="607" spans="1:27" ht="12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</row>
    <row r="608" spans="1:27" ht="12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</row>
    <row r="609" spans="1:27" ht="12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</row>
    <row r="610" spans="1:27" ht="12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</row>
    <row r="611" spans="1:27" ht="12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</row>
    <row r="612" spans="1:27" ht="12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</row>
    <row r="613" spans="1:27" ht="12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</row>
    <row r="614" spans="1:27" ht="12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</row>
    <row r="615" spans="1:27" ht="12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</row>
    <row r="616" spans="1:27" ht="12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</row>
    <row r="617" spans="1:27" ht="12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1:27" ht="12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</row>
    <row r="619" spans="1:27" ht="12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</row>
    <row r="620" spans="1:27" ht="12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</row>
    <row r="621" spans="1:27" ht="12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</row>
    <row r="622" spans="1:27" ht="12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</row>
    <row r="623" spans="1:27" ht="12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</row>
    <row r="624" spans="1:27" ht="12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</row>
    <row r="625" spans="1:27" ht="12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</row>
    <row r="626" spans="1:27" ht="12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</row>
    <row r="627" spans="1:27" ht="12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</row>
    <row r="628" spans="1:27" ht="12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</row>
    <row r="629" spans="1:27" ht="12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</row>
    <row r="630" spans="1:27" ht="12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1:27" ht="12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</row>
    <row r="632" spans="1:27" ht="12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</row>
    <row r="633" spans="1:27" ht="12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</row>
    <row r="634" spans="1:27" ht="12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</row>
    <row r="635" spans="1:27" ht="12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</row>
    <row r="636" spans="1:27" ht="12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</row>
    <row r="637" spans="1:27" ht="12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</row>
    <row r="638" spans="1:27" ht="12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</row>
    <row r="639" spans="1:27" ht="12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</row>
    <row r="640" spans="1:27" ht="12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</row>
    <row r="641" spans="1:27" ht="12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</row>
    <row r="642" spans="1:27" ht="12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</row>
    <row r="643" spans="1:27" ht="12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  <row r="644" spans="1:27" ht="12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</row>
    <row r="645" spans="1:27" ht="12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</row>
    <row r="646" spans="1:27" ht="12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</row>
    <row r="647" spans="1:27" ht="12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</row>
    <row r="648" spans="1:27" ht="12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</row>
    <row r="649" spans="1:27" ht="12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</row>
    <row r="650" spans="1:27" ht="12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</row>
    <row r="651" spans="1:27" ht="12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</row>
    <row r="652" spans="1:27" ht="12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</row>
    <row r="653" spans="1:27" ht="12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</row>
    <row r="654" spans="1:27" ht="12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</row>
    <row r="655" spans="1:27" ht="12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</row>
    <row r="656" spans="1:27" ht="12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</row>
    <row r="657" spans="1:27" ht="12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</row>
    <row r="658" spans="1:27" ht="12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</row>
    <row r="659" spans="1:27" ht="12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</row>
    <row r="660" spans="1:27" ht="12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</row>
    <row r="661" spans="1:27" ht="12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</row>
    <row r="662" spans="1:27" ht="12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</row>
    <row r="663" spans="1:27" ht="12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</row>
    <row r="664" spans="1:27" ht="12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</row>
    <row r="665" spans="1:27" ht="12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</row>
    <row r="666" spans="1:27" ht="12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</row>
    <row r="667" spans="1:27" ht="12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</row>
    <row r="668" spans="1:27" ht="12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</row>
    <row r="669" spans="1:27" ht="12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</row>
    <row r="670" spans="1:27" ht="12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</row>
    <row r="671" spans="1:27" ht="12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</row>
    <row r="672" spans="1:27" ht="12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</row>
    <row r="673" spans="1:27" ht="12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</row>
    <row r="674" spans="1:27" ht="12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</row>
    <row r="675" spans="1:27" ht="12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</row>
    <row r="676" spans="1:27" ht="12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</row>
    <row r="677" spans="1:27" ht="12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</row>
    <row r="678" spans="1:27" ht="12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</row>
    <row r="679" spans="1:27" ht="12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</row>
    <row r="680" spans="1:27" ht="12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</row>
    <row r="681" spans="1:27" ht="12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</row>
    <row r="682" spans="1:27" ht="12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</row>
    <row r="683" spans="1:27" ht="12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</row>
    <row r="684" spans="1:27" ht="12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</row>
    <row r="685" spans="1:27" ht="12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</row>
    <row r="686" spans="1:27" ht="12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</row>
    <row r="687" spans="1:27" ht="12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</row>
    <row r="688" spans="1:27" ht="12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</row>
    <row r="689" spans="1:27" ht="12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</row>
    <row r="690" spans="1:27" ht="12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</row>
    <row r="691" spans="1:27" ht="12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</row>
    <row r="692" spans="1:27" ht="12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</row>
    <row r="693" spans="1:27" ht="12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</row>
    <row r="694" spans="1:27" ht="12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</row>
    <row r="695" spans="1:27" ht="12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</row>
    <row r="696" spans="1:27" ht="12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</row>
    <row r="697" spans="1:27" ht="12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</row>
    <row r="698" spans="1:27" ht="12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</row>
    <row r="699" spans="1:27" ht="12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</row>
    <row r="700" spans="1:27" ht="12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</row>
    <row r="701" spans="1:27" ht="12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</row>
    <row r="702" spans="1:27" ht="12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</row>
    <row r="703" spans="1:27" ht="12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</row>
    <row r="704" spans="1:27" ht="12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</row>
    <row r="705" spans="1:27" ht="12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</row>
    <row r="706" spans="1:27" ht="12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</row>
    <row r="707" spans="1:27" ht="12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</row>
    <row r="708" spans="1:27" ht="12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</row>
    <row r="709" spans="1:27" ht="12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</row>
    <row r="710" spans="1:27" ht="12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</row>
    <row r="711" spans="1:27" ht="12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</row>
    <row r="712" spans="1:27" ht="12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</row>
    <row r="713" spans="1:27" ht="12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</row>
    <row r="714" spans="1:27" ht="12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</row>
    <row r="715" spans="1:27" ht="12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</row>
    <row r="716" spans="1:27" ht="12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</row>
    <row r="717" spans="1:27" ht="12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</row>
    <row r="718" spans="1:27" ht="12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</row>
    <row r="719" spans="1:27" ht="12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</row>
    <row r="720" spans="1:27" ht="12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</row>
    <row r="721" spans="1:27" ht="12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</row>
    <row r="722" spans="1:27" ht="12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</row>
    <row r="723" spans="1:27" ht="12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</row>
    <row r="724" spans="1:27" ht="12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</row>
    <row r="725" spans="1:27" ht="12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</row>
    <row r="726" spans="1:27" ht="12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</row>
    <row r="727" spans="1:27" ht="12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</row>
    <row r="728" spans="1:27" ht="12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</row>
    <row r="729" spans="1:27" ht="12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</row>
    <row r="730" spans="1:27" ht="12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</row>
    <row r="731" spans="1:27" ht="12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</row>
    <row r="732" spans="1:27" ht="12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</row>
    <row r="733" spans="1:27" ht="12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</row>
    <row r="734" spans="1:27" ht="12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</row>
    <row r="735" spans="1:27" ht="12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</row>
    <row r="736" spans="1:27" ht="12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</row>
    <row r="737" spans="1:27" ht="12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</row>
    <row r="738" spans="1:27" ht="12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</row>
    <row r="739" spans="1:27" ht="12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</row>
    <row r="740" spans="1:27" ht="12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</row>
    <row r="741" spans="1:27" ht="12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</row>
    <row r="742" spans="1:27" ht="12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</row>
    <row r="743" spans="1:27" ht="12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</row>
    <row r="744" spans="1:27" ht="12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</row>
    <row r="745" spans="1:27" ht="12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</row>
    <row r="746" spans="1:27" ht="12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</row>
    <row r="747" spans="1:27" ht="12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</row>
    <row r="748" spans="1:27" ht="12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</row>
    <row r="749" spans="1:27" ht="12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</row>
    <row r="750" spans="1:27" ht="12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</row>
    <row r="751" spans="1:27" ht="12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</row>
    <row r="752" spans="1:27" ht="12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</row>
    <row r="753" spans="1:27" ht="12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</row>
    <row r="754" spans="1:27" ht="12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</row>
    <row r="755" spans="1:27" ht="12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</row>
    <row r="756" spans="1:27" ht="12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</row>
    <row r="757" spans="1:27" ht="12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</row>
    <row r="758" spans="1:27" ht="12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</row>
    <row r="759" spans="1:27" ht="12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</row>
    <row r="760" spans="1:27" ht="12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</row>
    <row r="761" spans="1:27" ht="12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</row>
    <row r="762" spans="1:27" ht="12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</row>
    <row r="763" spans="1:27" ht="12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</row>
    <row r="764" spans="1:27" ht="12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</row>
    <row r="765" spans="1:27" ht="12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</row>
    <row r="766" spans="1:27" ht="12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</row>
    <row r="767" spans="1:27" ht="12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</row>
    <row r="768" spans="1:27" ht="12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</row>
    <row r="769" spans="1:27" ht="12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</row>
    <row r="770" spans="1:27" ht="12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</row>
    <row r="771" spans="1:27" ht="12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</row>
    <row r="772" spans="1:27" ht="12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</row>
    <row r="773" spans="1:27" ht="12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</row>
    <row r="774" spans="1:27" ht="12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</row>
    <row r="775" spans="1:27" ht="12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</row>
    <row r="776" spans="1:27" ht="12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</row>
    <row r="777" spans="1:27" ht="12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</row>
    <row r="778" spans="1:27" ht="12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</row>
    <row r="779" spans="1:27" ht="12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</row>
    <row r="780" spans="1:27" ht="12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</row>
    <row r="781" spans="1:27" ht="12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</row>
    <row r="782" spans="1:27" ht="12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</row>
    <row r="783" spans="1:27" ht="12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</row>
    <row r="784" spans="1:27" ht="12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</row>
    <row r="785" spans="1:27" ht="12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</row>
    <row r="786" spans="1:27" ht="12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</row>
    <row r="787" spans="1:27" ht="12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</row>
    <row r="788" spans="1:27" ht="12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</row>
    <row r="789" spans="1:27" ht="12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</row>
    <row r="790" spans="1:27" ht="12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</row>
    <row r="791" spans="1:27" ht="12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</row>
    <row r="792" spans="1:27" ht="12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</row>
    <row r="793" spans="1:27" ht="12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</row>
    <row r="794" spans="1:27" ht="12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</row>
    <row r="795" spans="1:27" ht="12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</row>
    <row r="796" spans="1:27" ht="12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</row>
    <row r="797" spans="1:27" ht="12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</row>
    <row r="798" spans="1:27" ht="12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</row>
    <row r="799" spans="1:27" ht="12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</row>
    <row r="800" spans="1:27" ht="12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</row>
    <row r="801" spans="1:27" ht="12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</row>
    <row r="802" spans="1:27" ht="12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</row>
    <row r="803" spans="1:27" ht="12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</row>
    <row r="804" spans="1:27" ht="12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</row>
    <row r="805" spans="1:27" ht="12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</row>
    <row r="806" spans="1:27" ht="12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</row>
    <row r="807" spans="1:27" ht="12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</row>
    <row r="808" spans="1:27" ht="12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</row>
    <row r="809" spans="1:27" ht="12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</row>
    <row r="810" spans="1:27" ht="12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</row>
    <row r="811" spans="1:27" ht="12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</row>
    <row r="812" spans="1:27" ht="12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</row>
    <row r="813" spans="1:27" ht="12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</row>
    <row r="814" spans="1:27" ht="12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</row>
    <row r="815" spans="1:27" ht="12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</row>
    <row r="816" spans="1:27" ht="12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</row>
    <row r="817" spans="1:27" ht="12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</row>
    <row r="818" spans="1:27" ht="12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</row>
    <row r="819" spans="1:27" ht="12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</row>
    <row r="820" spans="1:27" ht="12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</row>
    <row r="821" spans="1:27" ht="12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</row>
    <row r="822" spans="1:27" ht="12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</row>
    <row r="823" spans="1:27" ht="12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</row>
    <row r="824" spans="1:27" ht="12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</row>
    <row r="825" spans="1:27" ht="12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</row>
    <row r="826" spans="1:27" ht="12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</row>
    <row r="827" spans="1:27" ht="12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</row>
    <row r="828" spans="1:27" ht="12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</row>
    <row r="829" spans="1:27" ht="12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</row>
    <row r="830" spans="1:27" ht="12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</row>
    <row r="831" spans="1:27" ht="12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</row>
    <row r="832" spans="1:27" ht="12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</row>
    <row r="833" spans="1:27" ht="12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</row>
    <row r="834" spans="1:27" ht="12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</row>
    <row r="835" spans="1:27" ht="12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</row>
    <row r="836" spans="1:27" ht="12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</row>
    <row r="837" spans="1:27" ht="12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</row>
    <row r="838" spans="1:27" ht="12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</row>
    <row r="839" spans="1:27" ht="12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</row>
    <row r="840" spans="1:27" ht="12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</row>
    <row r="841" spans="1:27" ht="12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</row>
    <row r="842" spans="1:27" ht="12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</row>
    <row r="843" spans="1:27" ht="12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</row>
    <row r="844" spans="1:27" ht="12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</row>
    <row r="845" spans="1:27" ht="12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</row>
    <row r="846" spans="1:27" ht="12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</row>
    <row r="847" spans="1:27" ht="12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</row>
    <row r="848" spans="1:27" ht="12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</row>
    <row r="849" spans="1:27" ht="12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</row>
    <row r="850" spans="1:27" ht="12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</row>
    <row r="851" spans="1:27" ht="12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</row>
    <row r="852" spans="1:27" ht="12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</row>
    <row r="853" spans="1:27" ht="12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</row>
    <row r="854" spans="1:27" ht="12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</row>
    <row r="855" spans="1:27" ht="12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</row>
    <row r="856" spans="1:27" ht="12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</row>
    <row r="857" spans="1:27" ht="12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</row>
    <row r="858" spans="1:27" ht="12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</row>
    <row r="859" spans="1:27" ht="12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</row>
    <row r="860" spans="1:27" ht="12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</row>
    <row r="861" spans="1:27" ht="12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</row>
    <row r="862" spans="1:27" ht="12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</row>
    <row r="863" spans="1:27" ht="12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</row>
    <row r="864" spans="1:27" ht="12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</row>
    <row r="865" spans="1:27" ht="12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</row>
    <row r="866" spans="1:27" ht="12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</row>
    <row r="867" spans="1:27" ht="12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</row>
    <row r="868" spans="1:27" ht="12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</row>
    <row r="869" spans="1:27" ht="12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</row>
    <row r="870" spans="1:27" ht="12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</row>
    <row r="871" spans="1:27" ht="12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</row>
    <row r="872" spans="1:27" ht="12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</row>
    <row r="873" spans="1:27" ht="12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</row>
    <row r="874" spans="1:27" ht="12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</row>
    <row r="875" spans="1:27" ht="12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</row>
    <row r="876" spans="1:27" ht="12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</row>
    <row r="877" spans="1:27" ht="12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</row>
    <row r="878" spans="1:27" ht="12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</row>
    <row r="879" spans="1:27" ht="12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</row>
    <row r="880" spans="1:27" ht="12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</row>
    <row r="881" spans="1:27" ht="12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</row>
    <row r="882" spans="1:27" ht="12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</row>
    <row r="883" spans="1:27" ht="12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</row>
    <row r="884" spans="1:27" ht="12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</row>
    <row r="885" spans="1:27" ht="12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</row>
    <row r="886" spans="1:27" ht="12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</row>
    <row r="887" spans="1:27" ht="12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</row>
    <row r="888" spans="1:27" ht="12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</row>
    <row r="889" spans="1:27" ht="12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</row>
    <row r="890" spans="1:27" ht="12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</row>
    <row r="891" spans="1:27" ht="12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</row>
    <row r="892" spans="1:27" ht="12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</row>
    <row r="893" spans="1:27" ht="12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</row>
    <row r="894" spans="1:27" ht="12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</row>
    <row r="895" spans="1:27" ht="12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</row>
    <row r="896" spans="1:27" ht="12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</row>
    <row r="897" spans="1:27" ht="12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</row>
    <row r="898" spans="1:27" ht="12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</row>
    <row r="899" spans="1:27" ht="12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</row>
    <row r="900" spans="1:27" ht="12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</row>
    <row r="901" spans="1:27" ht="12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</row>
    <row r="902" spans="1:27" ht="12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</row>
    <row r="903" spans="1:27" ht="12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</row>
    <row r="904" spans="1:27" ht="12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</row>
    <row r="905" spans="1:27" ht="12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</row>
    <row r="906" spans="1:27" ht="12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</row>
    <row r="907" spans="1:27" ht="12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</row>
    <row r="908" spans="1:27" ht="12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</row>
    <row r="909" spans="1:27" ht="12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</row>
    <row r="910" spans="1:27" ht="12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</row>
    <row r="911" spans="1:27" ht="12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</row>
    <row r="912" spans="1:27" ht="12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</row>
    <row r="913" spans="1:27" ht="12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</row>
    <row r="914" spans="1:27" ht="12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</row>
    <row r="915" spans="1:27" ht="12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</row>
    <row r="916" spans="1:27" ht="12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</row>
    <row r="917" spans="1:27" ht="12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</row>
    <row r="918" spans="1:27" ht="12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</row>
    <row r="919" spans="1:27" ht="12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</row>
    <row r="920" spans="1:27" ht="12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</row>
    <row r="921" spans="1:27" ht="12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</row>
    <row r="922" spans="1:27" ht="12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</row>
    <row r="923" spans="1:27" ht="12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</row>
    <row r="924" spans="1:27" ht="12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</row>
    <row r="925" spans="1:27" ht="12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</row>
    <row r="926" spans="1:27" ht="12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</row>
    <row r="927" spans="1:27" ht="12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</row>
    <row r="928" spans="1:27" ht="12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</row>
    <row r="929" spans="1:27" ht="12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</row>
    <row r="930" spans="1:27" ht="12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</row>
    <row r="931" spans="1:27" ht="12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</row>
    <row r="932" spans="1:27" ht="12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</row>
    <row r="933" spans="1:27" ht="12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</row>
    <row r="934" spans="1:27" ht="12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</row>
    <row r="935" spans="1:27" ht="12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</row>
    <row r="936" spans="1:27" ht="12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</row>
    <row r="937" spans="1:27" ht="12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</row>
    <row r="938" spans="1:27" ht="12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</row>
    <row r="939" spans="1:27" ht="12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</row>
    <row r="940" spans="1:27" ht="12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</row>
    <row r="941" spans="1:27" ht="12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</row>
    <row r="942" spans="1:27" ht="12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</row>
    <row r="943" spans="1:27" ht="12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</row>
    <row r="944" spans="1:27" ht="12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</row>
    <row r="945" spans="1:27" ht="12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</row>
    <row r="946" spans="1:27" ht="12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</row>
    <row r="947" spans="1:27" ht="12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</row>
    <row r="948" spans="1:27" ht="12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</row>
    <row r="949" spans="1:27" ht="12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</row>
    <row r="950" spans="1:27" ht="12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</row>
    <row r="951" spans="1:27" ht="12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</row>
    <row r="952" spans="1:27" ht="12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</row>
    <row r="953" spans="1:27" ht="12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</row>
    <row r="954" spans="1:27" ht="12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</row>
    <row r="955" spans="1:27" ht="12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</row>
    <row r="956" spans="1:27" ht="12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</row>
    <row r="957" spans="1:27" ht="12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</row>
    <row r="958" spans="1:27" ht="12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</row>
    <row r="959" spans="1:27" ht="12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</row>
    <row r="960" spans="1:27" ht="12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</row>
    <row r="961" spans="1:27" ht="12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</row>
    <row r="962" spans="1:27" ht="12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</row>
    <row r="963" spans="1:27" ht="12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</row>
    <row r="964" spans="1:27" ht="12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</row>
    <row r="965" spans="1:27" ht="12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</row>
    <row r="966" spans="1:27" ht="12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</row>
    <row r="967" spans="1:27" ht="12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</row>
    <row r="968" spans="1:27" ht="12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</row>
    <row r="969" spans="1:27" ht="12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</row>
    <row r="970" spans="1:27" ht="12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</row>
    <row r="971" spans="1:27" ht="12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</row>
    <row r="972" spans="1:27" ht="12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</row>
    <row r="973" spans="1:27" ht="12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</row>
    <row r="974" spans="1:27" ht="12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</row>
    <row r="975" spans="1:27" ht="12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</row>
    <row r="976" spans="1:27" ht="12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</row>
    <row r="977" spans="1:27" ht="12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</row>
    <row r="978" spans="1:27" ht="12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</row>
    <row r="979" spans="1:27" ht="12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</row>
    <row r="980" spans="1:27" ht="12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</row>
  </sheetData>
  <pageMargins left="0.25" right="0.25" top="0.75" bottom="0.75" header="0" footer="0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986"/>
  <sheetViews>
    <sheetView workbookViewId="0">
      <selection activeCell="A3" sqref="A3"/>
    </sheetView>
  </sheetViews>
  <sheetFormatPr defaultColWidth="14.44140625" defaultRowHeight="15" customHeight="1"/>
  <cols>
    <col min="1" max="1" width="4.88671875" style="53" customWidth="1"/>
    <col min="2" max="2" width="9" style="53" customWidth="1"/>
    <col min="3" max="3" width="12.44140625" style="53" customWidth="1"/>
    <col min="4" max="5" width="10.33203125" style="53" customWidth="1"/>
    <col min="6" max="6" width="6.33203125" style="53" customWidth="1"/>
    <col min="7" max="7" width="19.109375" style="53" bestFit="1" customWidth="1"/>
    <col min="8" max="9" width="4.5546875" style="53" customWidth="1"/>
    <col min="10" max="16" width="5" style="53" customWidth="1"/>
    <col min="17" max="20" width="4.5546875" style="53" customWidth="1"/>
    <col min="21" max="25" width="4.5546875" style="53" hidden="1" customWidth="1"/>
    <col min="26" max="26" width="6.5546875" style="53" customWidth="1"/>
    <col min="27" max="27" width="4.77734375" style="53" bestFit="1" customWidth="1"/>
    <col min="28" max="28" width="9.109375" style="53" customWidth="1"/>
    <col min="29" max="16384" width="14.44140625" style="53"/>
  </cols>
  <sheetData>
    <row r="1" spans="1:28" ht="21">
      <c r="A1" s="6" t="s">
        <v>349</v>
      </c>
      <c r="B1" s="7"/>
      <c r="C1" s="8"/>
      <c r="D1" s="8"/>
      <c r="E1" s="8"/>
      <c r="F1" s="8"/>
      <c r="G1" s="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2.75" customHeight="1">
      <c r="A2" s="8" t="s">
        <v>5</v>
      </c>
      <c r="B2" s="8"/>
      <c r="C2" s="8"/>
      <c r="D2" s="8"/>
      <c r="E2" s="8"/>
      <c r="F2" s="8"/>
      <c r="G2" s="58">
        <v>45698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>
      <c r="A3" s="52"/>
      <c r="B3" s="52"/>
      <c r="C3" s="52"/>
      <c r="D3" s="52"/>
      <c r="E3" s="52"/>
      <c r="F3" s="52"/>
      <c r="G3" s="54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12.75" customHeight="1">
      <c r="A4" s="52"/>
      <c r="B4" s="52"/>
      <c r="C4" s="64" t="s">
        <v>24</v>
      </c>
      <c r="D4" s="64"/>
      <c r="E4" s="9" t="s">
        <v>226</v>
      </c>
      <c r="F4" s="8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2.75" customHeight="1" thickBot="1">
      <c r="A5" s="93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2.75" customHeight="1" thickBot="1">
      <c r="A6" s="65" t="s">
        <v>11</v>
      </c>
      <c r="B6" s="66" t="s">
        <v>1</v>
      </c>
      <c r="C6" s="67" t="s">
        <v>2</v>
      </c>
      <c r="D6" s="68" t="s">
        <v>3</v>
      </c>
      <c r="E6" s="68" t="s">
        <v>100</v>
      </c>
      <c r="F6" s="68" t="s">
        <v>17</v>
      </c>
      <c r="G6" s="68" t="s">
        <v>4</v>
      </c>
      <c r="H6" s="94">
        <v>155</v>
      </c>
      <c r="I6" s="94">
        <v>160</v>
      </c>
      <c r="J6" s="94">
        <v>165</v>
      </c>
      <c r="K6" s="94">
        <v>170</v>
      </c>
      <c r="L6" s="94">
        <v>175</v>
      </c>
      <c r="M6" s="94">
        <v>180</v>
      </c>
      <c r="N6" s="94">
        <v>185</v>
      </c>
      <c r="O6" s="94">
        <v>190</v>
      </c>
      <c r="P6" s="94">
        <v>195</v>
      </c>
      <c r="Q6" s="94">
        <v>200</v>
      </c>
      <c r="R6" s="94">
        <v>205</v>
      </c>
      <c r="S6" s="94">
        <v>210</v>
      </c>
      <c r="T6" s="94">
        <v>215</v>
      </c>
      <c r="U6" s="94"/>
      <c r="V6" s="94"/>
      <c r="W6" s="94"/>
      <c r="X6" s="94"/>
      <c r="Y6" s="94"/>
      <c r="Z6" s="68" t="s">
        <v>25</v>
      </c>
      <c r="AA6" s="71" t="s">
        <v>13</v>
      </c>
      <c r="AB6" s="52"/>
    </row>
    <row r="7" spans="1:28" ht="19.2" customHeight="1">
      <c r="A7" s="82">
        <v>1</v>
      </c>
      <c r="B7" s="4" t="s">
        <v>71</v>
      </c>
      <c r="C7" s="28" t="s">
        <v>139</v>
      </c>
      <c r="D7" s="24">
        <v>38268</v>
      </c>
      <c r="E7" s="23" t="s">
        <v>35</v>
      </c>
      <c r="F7" s="23" t="s">
        <v>36</v>
      </c>
      <c r="G7" s="97" t="s">
        <v>239</v>
      </c>
      <c r="H7" s="96"/>
      <c r="I7" s="96"/>
      <c r="J7" s="96"/>
      <c r="K7" s="96"/>
      <c r="L7" s="96"/>
      <c r="M7" s="96"/>
      <c r="N7" s="96"/>
      <c r="O7" s="96"/>
      <c r="P7" s="96" t="s">
        <v>377</v>
      </c>
      <c r="Q7" s="96" t="s">
        <v>377</v>
      </c>
      <c r="R7" s="96" t="s">
        <v>378</v>
      </c>
      <c r="S7" s="96" t="s">
        <v>378</v>
      </c>
      <c r="T7" s="96" t="s">
        <v>379</v>
      </c>
      <c r="U7" s="83"/>
      <c r="V7" s="83"/>
      <c r="W7" s="83"/>
      <c r="X7" s="83"/>
      <c r="Y7" s="83"/>
      <c r="Z7" s="95">
        <v>2.1</v>
      </c>
      <c r="AA7" s="87" t="str">
        <f>IF(ISBLANK(Z7),"",IF(Z7="NM","",IF(Z7="DNS","",IF(Z7&lt;1.6,"",IF(Z7&gt;=2.28,"TSM",IF(Z7&gt;=2.15,"SM",IF(Z7&gt;=2.03,"KSM",IF(Z7&gt;=1.9,"I A",IF(Z7&gt;=1.75,"II A",IF(Z7&gt;=1.6,"III A",IF(Z7&gt;=1.47,"I JA",IF(Z7&gt;=1.35,"II JA",IF(Z7&gt;=1.25,"III JA")))))))))))))</f>
        <v>KSM</v>
      </c>
      <c r="AB7" s="52"/>
    </row>
    <row r="8" spans="1:28" ht="19.2" customHeight="1">
      <c r="A8" s="82">
        <v>2</v>
      </c>
      <c r="B8" s="4" t="s">
        <v>236</v>
      </c>
      <c r="C8" s="28" t="s">
        <v>237</v>
      </c>
      <c r="D8" s="24">
        <v>34658</v>
      </c>
      <c r="E8" s="23" t="s">
        <v>35</v>
      </c>
      <c r="F8" s="23" t="s">
        <v>36</v>
      </c>
      <c r="G8" s="97" t="s">
        <v>238</v>
      </c>
      <c r="H8" s="96"/>
      <c r="I8" s="96"/>
      <c r="J8" s="96"/>
      <c r="K8" s="96"/>
      <c r="L8" s="96"/>
      <c r="M8" s="96"/>
      <c r="N8" s="96"/>
      <c r="O8" s="96"/>
      <c r="P8" s="96" t="s">
        <v>377</v>
      </c>
      <c r="Q8" s="96" t="s">
        <v>377</v>
      </c>
      <c r="R8" s="96" t="s">
        <v>377</v>
      </c>
      <c r="S8" s="96" t="s">
        <v>379</v>
      </c>
      <c r="T8" s="96"/>
      <c r="U8" s="83"/>
      <c r="V8" s="83"/>
      <c r="W8" s="83"/>
      <c r="X8" s="83"/>
      <c r="Y8" s="83"/>
      <c r="Z8" s="95">
        <v>2.0499999999999998</v>
      </c>
      <c r="AA8" s="87" t="str">
        <f t="shared" ref="AA8:AA12" si="0">IF(ISBLANK(Z8),"",IF(Z8="NM","",IF(Z8="DNS","",IF(Z8&lt;1.6,"",IF(Z8&gt;=2.28,"TSM",IF(Z8&gt;=2.15,"SM",IF(Z8&gt;=2.03,"KSM",IF(Z8&gt;=1.9,"I A",IF(Z8&gt;=1.75,"II A",IF(Z8&gt;=1.6,"III A",IF(Z8&gt;=1.47,"I JA",IF(Z8&gt;=1.35,"II JA",IF(Z8&gt;=1.25,"III JA")))))))))))))</f>
        <v>KSM</v>
      </c>
      <c r="AB8" s="52"/>
    </row>
    <row r="9" spans="1:28" ht="19.2" customHeight="1">
      <c r="A9" s="82">
        <v>3</v>
      </c>
      <c r="B9" s="4" t="s">
        <v>85</v>
      </c>
      <c r="C9" s="28" t="s">
        <v>131</v>
      </c>
      <c r="D9" s="24">
        <v>38355</v>
      </c>
      <c r="E9" s="23" t="s">
        <v>35</v>
      </c>
      <c r="F9" s="23" t="s">
        <v>36</v>
      </c>
      <c r="G9" s="23" t="s">
        <v>88</v>
      </c>
      <c r="H9" s="96"/>
      <c r="I9" s="96"/>
      <c r="J9" s="96"/>
      <c r="K9" s="96"/>
      <c r="L9" s="96"/>
      <c r="M9" s="96"/>
      <c r="N9" s="96"/>
      <c r="O9" s="96" t="s">
        <v>377</v>
      </c>
      <c r="P9" s="96" t="s">
        <v>377</v>
      </c>
      <c r="Q9" s="96" t="s">
        <v>379</v>
      </c>
      <c r="R9" s="96"/>
      <c r="S9" s="96"/>
      <c r="T9" s="96"/>
      <c r="U9" s="83"/>
      <c r="V9" s="83"/>
      <c r="W9" s="83"/>
      <c r="X9" s="83"/>
      <c r="Y9" s="83"/>
      <c r="Z9" s="95">
        <v>1.95</v>
      </c>
      <c r="AA9" s="87" t="str">
        <f t="shared" si="0"/>
        <v>I A</v>
      </c>
      <c r="AB9" s="52"/>
    </row>
    <row r="10" spans="1:28" ht="19.2" customHeight="1">
      <c r="A10" s="82">
        <v>4</v>
      </c>
      <c r="B10" s="4" t="s">
        <v>255</v>
      </c>
      <c r="C10" s="28" t="s">
        <v>256</v>
      </c>
      <c r="D10" s="24">
        <v>39918</v>
      </c>
      <c r="E10" s="23" t="s">
        <v>35</v>
      </c>
      <c r="F10" s="23" t="s">
        <v>36</v>
      </c>
      <c r="G10" s="23" t="s">
        <v>41</v>
      </c>
      <c r="H10" s="96"/>
      <c r="I10" s="96"/>
      <c r="J10" s="96"/>
      <c r="K10" s="96" t="s">
        <v>377</v>
      </c>
      <c r="L10" s="96" t="s">
        <v>377</v>
      </c>
      <c r="M10" s="96" t="s">
        <v>377</v>
      </c>
      <c r="N10" s="96" t="s">
        <v>381</v>
      </c>
      <c r="O10" s="96" t="s">
        <v>382</v>
      </c>
      <c r="P10" s="96"/>
      <c r="Q10" s="96"/>
      <c r="R10" s="96"/>
      <c r="S10" s="96"/>
      <c r="T10" s="96"/>
      <c r="U10" s="83"/>
      <c r="V10" s="83"/>
      <c r="W10" s="83"/>
      <c r="X10" s="83"/>
      <c r="Y10" s="83"/>
      <c r="Z10" s="95">
        <v>1.85</v>
      </c>
      <c r="AA10" s="87" t="str">
        <f t="shared" si="0"/>
        <v>II A</v>
      </c>
      <c r="AB10" s="52"/>
    </row>
    <row r="11" spans="1:28" ht="19.2" customHeight="1">
      <c r="A11" s="82">
        <v>5</v>
      </c>
      <c r="B11" s="4" t="s">
        <v>132</v>
      </c>
      <c r="C11" s="28" t="s">
        <v>133</v>
      </c>
      <c r="D11" s="24">
        <v>39398</v>
      </c>
      <c r="E11" s="23" t="s">
        <v>35</v>
      </c>
      <c r="F11" s="23" t="s">
        <v>36</v>
      </c>
      <c r="G11" s="23" t="s">
        <v>88</v>
      </c>
      <c r="H11" s="96"/>
      <c r="I11" s="96"/>
      <c r="J11" s="96"/>
      <c r="K11" s="96" t="s">
        <v>377</v>
      </c>
      <c r="L11" s="96" t="s">
        <v>378</v>
      </c>
      <c r="M11" s="96" t="s">
        <v>377</v>
      </c>
      <c r="N11" s="96" t="s">
        <v>379</v>
      </c>
      <c r="O11" s="96"/>
      <c r="P11" s="96"/>
      <c r="Q11" s="96"/>
      <c r="R11" s="96"/>
      <c r="S11" s="96"/>
      <c r="T11" s="96"/>
      <c r="U11" s="83"/>
      <c r="V11" s="83"/>
      <c r="W11" s="83"/>
      <c r="X11" s="83"/>
      <c r="Y11" s="83"/>
      <c r="Z11" s="95">
        <v>1.8</v>
      </c>
      <c r="AA11" s="87" t="str">
        <f t="shared" si="0"/>
        <v>II A</v>
      </c>
      <c r="AB11" s="52"/>
    </row>
    <row r="12" spans="1:28" ht="19.2" customHeight="1">
      <c r="A12" s="82">
        <v>6</v>
      </c>
      <c r="B12" s="4" t="s">
        <v>69</v>
      </c>
      <c r="C12" s="28" t="s">
        <v>257</v>
      </c>
      <c r="D12" s="24">
        <v>39885</v>
      </c>
      <c r="E12" s="23" t="s">
        <v>35</v>
      </c>
      <c r="F12" s="23" t="s">
        <v>36</v>
      </c>
      <c r="G12" s="23" t="s">
        <v>41</v>
      </c>
      <c r="H12" s="96" t="s">
        <v>381</v>
      </c>
      <c r="I12" s="96" t="s">
        <v>378</v>
      </c>
      <c r="J12" s="96" t="s">
        <v>379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83"/>
      <c r="V12" s="83"/>
      <c r="W12" s="83"/>
      <c r="X12" s="83"/>
      <c r="Y12" s="83"/>
      <c r="Z12" s="95">
        <v>1.6</v>
      </c>
      <c r="AA12" s="87" t="str">
        <f t="shared" si="0"/>
        <v>III A</v>
      </c>
      <c r="AB12" s="52"/>
    </row>
    <row r="13" spans="1:28" ht="12.75" customHeight="1">
      <c r="A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 spans="1:28" ht="12.75" customHeight="1">
      <c r="A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ht="12.75" customHeight="1">
      <c r="A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ht="12.75" customHeight="1">
      <c r="A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12.75" customHeight="1">
      <c r="A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ht="12.75" customHeight="1">
      <c r="A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 spans="1:28" ht="12.7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28" ht="12.75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28" ht="12.7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ht="12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spans="1:28" ht="12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ht="12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ht="12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8" ht="12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spans="1:28" ht="12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spans="1:28" ht="12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spans="1:28" ht="12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spans="1:28" ht="12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ht="12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ht="12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ht="12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spans="1:28" ht="12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ht="12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ht="12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2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spans="1:28" ht="12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ht="12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ht="12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ht="12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28" ht="12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ht="12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ht="12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ht="12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ht="12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ht="12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ht="12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ht="12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spans="1:28" ht="12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28" ht="12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spans="1:28" ht="12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28" ht="12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ht="12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spans="1:28" ht="12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spans="1:28" ht="12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spans="1:28" ht="12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ht="12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ht="12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ht="12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ht="12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ht="12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ht="12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ht="12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ht="12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ht="12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ht="12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ht="12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ht="12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ht="12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ht="12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ht="12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ht="12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ht="12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ht="12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ht="12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ht="12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ht="12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ht="12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ht="12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ht="12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ht="12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ht="12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2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2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2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2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ht="12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ht="12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spans="1:28" ht="12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8" ht="12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spans="1:28" ht="12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spans="1:28" ht="12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spans="1:28" ht="12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spans="1:28" ht="12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spans="1:28" ht="12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spans="1:28" ht="12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spans="1:28" ht="12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spans="1:28" ht="12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spans="1:28" ht="12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spans="1:28" ht="12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spans="1:28" ht="12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spans="1:28" ht="12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spans="1:28" ht="12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spans="1:28" ht="12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spans="1:28" ht="12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spans="1:28" ht="12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spans="1:28" ht="12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spans="1:28" ht="12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spans="1:28" ht="12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spans="1:28" ht="12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spans="1:28" ht="12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spans="1:28" ht="12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1:28" ht="12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spans="1:28" ht="12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spans="1:28" ht="12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spans="1:28" ht="12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spans="1:28" ht="12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spans="1:28" ht="12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spans="1:28" ht="12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spans="1:28" ht="12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spans="1:28" ht="12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spans="1:28" ht="12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spans="1:28" ht="12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spans="1:28" ht="12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spans="1:28" ht="12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spans="1:28" ht="12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spans="1:28" ht="12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spans="1:28" ht="12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spans="1:28" ht="12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spans="1:28" ht="12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spans="1:28" ht="12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spans="1:28" ht="12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spans="1:28" ht="12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spans="1:28" ht="12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spans="1:28" ht="12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spans="1:28" ht="12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spans="1:28" ht="12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2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2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2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2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2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2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2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2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2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2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2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2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2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2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2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2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2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2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2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2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2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2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2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2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2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2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2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2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2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2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2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2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2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2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2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2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2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2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2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2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2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2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2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2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2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2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2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2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2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2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2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2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2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2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2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2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2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2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2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2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2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2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2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2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2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2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2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2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2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2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2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2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2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2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2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2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2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2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2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2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2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2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2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2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2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2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2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2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2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2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2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2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2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2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2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2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2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2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2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2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2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2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2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2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2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2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2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2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2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2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2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2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2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2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2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2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2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2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2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2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2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2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2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2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2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2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2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2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2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2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2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2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2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2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2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2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2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2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2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2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2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2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2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2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2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2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2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2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2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2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2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2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2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2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2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2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2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2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2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2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2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2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2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2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2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2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2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2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2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2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2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2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2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2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2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2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2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2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2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2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2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2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2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2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2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2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2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2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2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2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2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2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2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2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2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2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2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2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2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2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2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2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2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2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2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2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2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2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2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2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2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2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2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2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2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2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2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2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2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2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2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2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2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2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2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2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2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2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2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2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2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2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2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2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2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2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2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2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2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2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2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2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2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2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2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2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2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2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2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2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2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2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2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2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2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2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2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2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2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2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2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2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2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2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2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2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2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2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2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2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2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2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2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2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2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2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2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2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2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2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2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2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2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2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2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2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2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2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2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2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2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2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2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2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2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2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2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2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2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2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2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2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2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2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2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2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2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2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2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2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2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2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2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2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2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2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2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2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2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2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2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2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2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2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2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2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2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2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2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2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2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2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2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2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2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2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2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2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2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2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2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2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2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2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2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2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2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2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2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2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2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2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2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2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2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2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2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2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2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2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2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2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2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2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2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2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2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2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2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2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2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2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2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2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2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2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2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2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2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2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2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2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2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2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2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2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2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2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2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2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2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2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2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2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2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2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2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2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2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2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2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2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2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2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2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2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2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2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2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2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2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2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2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2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2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2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2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2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2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2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2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2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2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2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2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2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2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2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2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2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2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2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2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2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2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2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2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2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2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2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2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2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2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2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2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2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2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2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2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2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2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2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2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2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2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2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2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2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2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2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2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2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2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2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2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2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2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2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2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2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2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2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2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2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2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2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2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2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2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2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2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2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2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2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2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2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2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2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2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2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2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2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2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2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2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2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2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2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2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2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2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2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2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2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2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2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2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2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2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2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2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2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2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2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2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2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2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2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2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2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2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2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2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2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2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2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2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2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2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2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2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2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2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2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2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2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2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2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2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2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2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2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2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2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2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2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2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2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2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2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2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2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2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2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2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2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2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2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2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2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2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2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2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2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2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2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2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2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2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2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2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2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2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2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2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2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2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2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2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2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2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2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2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2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2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2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2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2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2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2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2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2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2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2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2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2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2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2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2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2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2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2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2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2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2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2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2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2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2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2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2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2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2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2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2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2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2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2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2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2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2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2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2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2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2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2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2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2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2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2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2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2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2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2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2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2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2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2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2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2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2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2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2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2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2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2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2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2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2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2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2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2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2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2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2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2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2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2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2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2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2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2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2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2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2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2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2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2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2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2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2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2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2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2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2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2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2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2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2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2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2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2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2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2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2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2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2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2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2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2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2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2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2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2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2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2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2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2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2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2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2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2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2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2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2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2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2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2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2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2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2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2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2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2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2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2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2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2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2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2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2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2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2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2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2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2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2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2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2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2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2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2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2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2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2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2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2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2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2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2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2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2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2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2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2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2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2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2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2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2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2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2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2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2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2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2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2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2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2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2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2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2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2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2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2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2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2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2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2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2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2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2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2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2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2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2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2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2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2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2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2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2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2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2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2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2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2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2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2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2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2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2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2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2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2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2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2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2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2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2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2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2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2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2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2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2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2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2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2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2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2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2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2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2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2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2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2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2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2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2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2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2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1:28" ht="12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1:28" ht="12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1:28" ht="12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1:28" ht="12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1:28" ht="12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1:28" ht="12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1:28" ht="12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1:28" ht="12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1:28" ht="12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1:28" ht="12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1:28" ht="12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1:28" ht="12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1:28" ht="12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1:28" ht="12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1:28" ht="12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1:28" ht="12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1:28" ht="12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1:28" ht="12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1:28" ht="12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1:28" ht="12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1:28" ht="12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1:28" ht="12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1:28" ht="12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1:28" ht="12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1:28" ht="12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1:28" ht="12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</sheetData>
  <sortState ref="B7:Z12">
    <sortCondition descending="1" ref="Z7:Z12"/>
  </sortState>
  <pageMargins left="0.25" right="0.25" top="0.75" bottom="0.75" header="0" footer="0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3"/>
  <sheetViews>
    <sheetView workbookViewId="0">
      <selection activeCell="J2" sqref="J2"/>
    </sheetView>
  </sheetViews>
  <sheetFormatPr defaultColWidth="14.44140625" defaultRowHeight="15" customHeight="1"/>
  <cols>
    <col min="1" max="1" width="5.44140625" style="53" customWidth="1"/>
    <col min="2" max="2" width="10" style="53" bestFit="1" customWidth="1"/>
    <col min="3" max="3" width="14.88671875" style="53" bestFit="1" customWidth="1"/>
    <col min="4" max="4" width="10.109375" style="53" customWidth="1"/>
    <col min="5" max="5" width="8.88671875" style="53" customWidth="1"/>
    <col min="6" max="6" width="9" style="53" customWidth="1"/>
    <col min="7" max="7" width="12.44140625" style="53" bestFit="1" customWidth="1"/>
    <col min="8" max="19" width="4.33203125" style="53" customWidth="1"/>
    <col min="20" max="20" width="6.5546875" style="53" customWidth="1"/>
    <col min="21" max="21" width="4.6640625" style="53" customWidth="1"/>
    <col min="22" max="16384" width="14.44140625" style="53"/>
  </cols>
  <sheetData>
    <row r="1" spans="1:21" ht="21">
      <c r="A1" s="6" t="s">
        <v>349</v>
      </c>
      <c r="B1" s="7"/>
      <c r="C1" s="8"/>
      <c r="D1" s="8"/>
      <c r="E1" s="8"/>
      <c r="F1" s="8"/>
      <c r="G1" s="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12.75" customHeight="1">
      <c r="A2" s="8" t="s">
        <v>5</v>
      </c>
      <c r="B2" s="8"/>
      <c r="C2" s="8"/>
      <c r="D2" s="8"/>
      <c r="E2" s="8"/>
      <c r="F2" s="8"/>
      <c r="G2" s="58">
        <v>45699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12.75" customHeight="1">
      <c r="A3" s="52"/>
      <c r="B3" s="52"/>
      <c r="C3" s="52"/>
      <c r="D3" s="52"/>
      <c r="E3" s="52"/>
      <c r="F3" s="54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ht="12.75" customHeight="1">
      <c r="A4" s="52"/>
      <c r="B4" s="52"/>
      <c r="C4" s="64" t="s">
        <v>26</v>
      </c>
      <c r="D4" s="64"/>
      <c r="E4" s="9" t="s">
        <v>225</v>
      </c>
      <c r="F4" s="8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ht="12.75" customHeight="1" thickBo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ht="12.75" customHeight="1" thickBot="1">
      <c r="A6" s="65" t="s">
        <v>11</v>
      </c>
      <c r="B6" s="66" t="s">
        <v>1</v>
      </c>
      <c r="C6" s="67" t="s">
        <v>2</v>
      </c>
      <c r="D6" s="68" t="s">
        <v>3</v>
      </c>
      <c r="E6" s="68" t="s">
        <v>100</v>
      </c>
      <c r="F6" s="68" t="s">
        <v>17</v>
      </c>
      <c r="G6" s="68" t="s">
        <v>4</v>
      </c>
      <c r="H6" s="80">
        <v>265</v>
      </c>
      <c r="I6" s="81">
        <v>280</v>
      </c>
      <c r="J6" s="80">
        <v>295</v>
      </c>
      <c r="K6" s="81">
        <v>310</v>
      </c>
      <c r="L6" s="80">
        <v>325</v>
      </c>
      <c r="M6" s="81">
        <v>340</v>
      </c>
      <c r="N6" s="80">
        <v>355</v>
      </c>
      <c r="O6" s="81">
        <v>370</v>
      </c>
      <c r="P6" s="81">
        <v>380</v>
      </c>
      <c r="Q6" s="81">
        <v>390</v>
      </c>
      <c r="R6" s="81">
        <v>398</v>
      </c>
      <c r="S6" s="81">
        <v>420</v>
      </c>
      <c r="T6" s="68" t="s">
        <v>25</v>
      </c>
      <c r="U6" s="71" t="s">
        <v>13</v>
      </c>
    </row>
    <row r="7" spans="1:21" ht="17.25" customHeight="1">
      <c r="A7" s="82">
        <v>1</v>
      </c>
      <c r="B7" s="4" t="s">
        <v>53</v>
      </c>
      <c r="C7" s="28" t="s">
        <v>222</v>
      </c>
      <c r="D7" s="24">
        <v>38476</v>
      </c>
      <c r="E7" s="23" t="s">
        <v>35</v>
      </c>
      <c r="F7" s="23" t="s">
        <v>36</v>
      </c>
      <c r="G7" s="23" t="s">
        <v>60</v>
      </c>
      <c r="H7" s="85"/>
      <c r="I7" s="85"/>
      <c r="J7" s="85"/>
      <c r="K7" s="85"/>
      <c r="L7" s="85"/>
      <c r="M7" s="85"/>
      <c r="N7" s="85"/>
      <c r="O7" s="84"/>
      <c r="P7" s="84" t="s">
        <v>377</v>
      </c>
      <c r="Q7" s="84" t="s">
        <v>377</v>
      </c>
      <c r="R7" s="84" t="s">
        <v>377</v>
      </c>
      <c r="S7" s="84" t="s">
        <v>379</v>
      </c>
      <c r="T7" s="86">
        <v>3.98</v>
      </c>
      <c r="U7" s="87" t="str">
        <f t="shared" ref="U7:U13" si="0">IF(ISBLANK(T7),"",IF(T7="NM","",IF(T7="DNS","",IF(T7&lt;1.8,"",IF(T7&gt;=4.1,"TSM",IF(T7&gt;=3.82,"SM",IF(T7&gt;=3.48,"KSM",IF(T7&gt;=3.1,"I A",IF(T7&gt;=2.7,"II A",IF(T7&gt;=2.4,"III A",IF(T7&gt;=2.15,"I JA",IF(T7&gt;=1.95,"II JA",IF(T7&gt;=1.8,"III JA")))))))))))))</f>
        <v>SM</v>
      </c>
    </row>
    <row r="8" spans="1:21" ht="17.25" customHeight="1">
      <c r="A8" s="88">
        <v>2</v>
      </c>
      <c r="B8" s="4" t="s">
        <v>44</v>
      </c>
      <c r="C8" s="28" t="s">
        <v>221</v>
      </c>
      <c r="D8" s="24">
        <v>38336</v>
      </c>
      <c r="E8" s="23" t="s">
        <v>35</v>
      </c>
      <c r="F8" s="23" t="s">
        <v>36</v>
      </c>
      <c r="G8" s="23" t="s">
        <v>60</v>
      </c>
      <c r="H8" s="89"/>
      <c r="I8" s="89"/>
      <c r="J8" s="89"/>
      <c r="K8" s="89"/>
      <c r="L8" s="89"/>
      <c r="M8" s="89"/>
      <c r="N8" s="89" t="s">
        <v>377</v>
      </c>
      <c r="O8" s="90" t="s">
        <v>377</v>
      </c>
      <c r="P8" s="90" t="s">
        <v>377</v>
      </c>
      <c r="Q8" s="90" t="s">
        <v>377</v>
      </c>
      <c r="R8" s="90" t="s">
        <v>379</v>
      </c>
      <c r="S8" s="90"/>
      <c r="T8" s="91">
        <v>3.9</v>
      </c>
      <c r="U8" s="87" t="str">
        <f t="shared" si="0"/>
        <v>SM</v>
      </c>
    </row>
    <row r="9" spans="1:21" ht="17.25" customHeight="1">
      <c r="A9" s="82">
        <v>3</v>
      </c>
      <c r="B9" s="4" t="s">
        <v>48</v>
      </c>
      <c r="C9" s="28" t="s">
        <v>336</v>
      </c>
      <c r="D9" s="24">
        <v>38988</v>
      </c>
      <c r="E9" s="23" t="s">
        <v>35</v>
      </c>
      <c r="F9" s="23" t="s">
        <v>36</v>
      </c>
      <c r="G9" s="23" t="s">
        <v>60</v>
      </c>
      <c r="H9" s="89"/>
      <c r="I9" s="89"/>
      <c r="J9" s="89"/>
      <c r="K9" s="89"/>
      <c r="L9" s="89" t="s">
        <v>377</v>
      </c>
      <c r="M9" s="89" t="s">
        <v>378</v>
      </c>
      <c r="N9" s="89" t="s">
        <v>378</v>
      </c>
      <c r="O9" s="90" t="s">
        <v>378</v>
      </c>
      <c r="P9" s="90" t="s">
        <v>379</v>
      </c>
      <c r="Q9" s="90"/>
      <c r="R9" s="90"/>
      <c r="S9" s="90"/>
      <c r="T9" s="91">
        <v>3.7</v>
      </c>
      <c r="U9" s="87" t="str">
        <f t="shared" si="0"/>
        <v>KSM</v>
      </c>
    </row>
    <row r="10" spans="1:21" ht="17.25" customHeight="1">
      <c r="A10" s="88">
        <v>3</v>
      </c>
      <c r="B10" s="4" t="s">
        <v>86</v>
      </c>
      <c r="C10" s="28" t="s">
        <v>223</v>
      </c>
      <c r="D10" s="24">
        <v>39035</v>
      </c>
      <c r="E10" s="23" t="s">
        <v>35</v>
      </c>
      <c r="F10" s="23" t="s">
        <v>36</v>
      </c>
      <c r="G10" s="23" t="s">
        <v>60</v>
      </c>
      <c r="H10" s="89"/>
      <c r="I10" s="89"/>
      <c r="J10" s="89"/>
      <c r="K10" s="89"/>
      <c r="L10" s="89"/>
      <c r="M10" s="89" t="s">
        <v>377</v>
      </c>
      <c r="N10" s="89" t="s">
        <v>381</v>
      </c>
      <c r="O10" s="90" t="s">
        <v>378</v>
      </c>
      <c r="P10" s="90" t="s">
        <v>379</v>
      </c>
      <c r="Q10" s="90"/>
      <c r="R10" s="90"/>
      <c r="S10" s="90"/>
      <c r="T10" s="91">
        <v>3.7</v>
      </c>
      <c r="U10" s="87" t="str">
        <f t="shared" si="0"/>
        <v>KSM</v>
      </c>
    </row>
    <row r="11" spans="1:21" ht="17.25" customHeight="1">
      <c r="A11" s="82">
        <v>5</v>
      </c>
      <c r="B11" s="4" t="s">
        <v>356</v>
      </c>
      <c r="C11" s="28" t="s">
        <v>357</v>
      </c>
      <c r="D11" s="24">
        <v>37856</v>
      </c>
      <c r="E11" s="23" t="s">
        <v>361</v>
      </c>
      <c r="F11" s="23"/>
      <c r="G11" s="23"/>
      <c r="H11" s="89"/>
      <c r="I11" s="89"/>
      <c r="J11" s="89" t="s">
        <v>381</v>
      </c>
      <c r="K11" s="89" t="s">
        <v>377</v>
      </c>
      <c r="L11" s="89" t="s">
        <v>377</v>
      </c>
      <c r="M11" s="89" t="s">
        <v>379</v>
      </c>
      <c r="N11" s="89"/>
      <c r="O11" s="90"/>
      <c r="P11" s="90"/>
      <c r="Q11" s="90"/>
      <c r="R11" s="90"/>
      <c r="S11" s="90"/>
      <c r="T11" s="91">
        <v>3.25</v>
      </c>
      <c r="U11" s="87" t="str">
        <f t="shared" si="0"/>
        <v>I A</v>
      </c>
    </row>
    <row r="12" spans="1:21" ht="17.25" customHeight="1">
      <c r="A12" s="88">
        <v>6</v>
      </c>
      <c r="B12" s="4" t="s">
        <v>48</v>
      </c>
      <c r="C12" s="28" t="s">
        <v>167</v>
      </c>
      <c r="D12" s="24">
        <v>39259</v>
      </c>
      <c r="E12" s="23" t="s">
        <v>35</v>
      </c>
      <c r="F12" s="23" t="s">
        <v>36</v>
      </c>
      <c r="G12" s="23" t="s">
        <v>109</v>
      </c>
      <c r="H12" s="89" t="s">
        <v>377</v>
      </c>
      <c r="I12" s="89" t="s">
        <v>377</v>
      </c>
      <c r="J12" s="89" t="s">
        <v>377</v>
      </c>
      <c r="K12" s="89" t="s">
        <v>378</v>
      </c>
      <c r="L12" s="89" t="s">
        <v>379</v>
      </c>
      <c r="M12" s="89"/>
      <c r="N12" s="89"/>
      <c r="O12" s="90"/>
      <c r="P12" s="90"/>
      <c r="Q12" s="90"/>
      <c r="R12" s="90"/>
      <c r="S12" s="90"/>
      <c r="T12" s="91">
        <v>3.1</v>
      </c>
      <c r="U12" s="87" t="str">
        <f t="shared" si="0"/>
        <v>I A</v>
      </c>
    </row>
    <row r="13" spans="1:21" ht="17.25" customHeight="1">
      <c r="A13" s="82">
        <v>7</v>
      </c>
      <c r="B13" s="4" t="s">
        <v>168</v>
      </c>
      <c r="C13" s="28" t="s">
        <v>169</v>
      </c>
      <c r="D13" s="24">
        <v>38688</v>
      </c>
      <c r="E13" s="23" t="s">
        <v>35</v>
      </c>
      <c r="F13" s="23" t="s">
        <v>36</v>
      </c>
      <c r="G13" s="23" t="s">
        <v>109</v>
      </c>
      <c r="H13" s="89" t="s">
        <v>377</v>
      </c>
      <c r="I13" s="89" t="s">
        <v>377</v>
      </c>
      <c r="J13" s="89" t="s">
        <v>378</v>
      </c>
      <c r="K13" s="89" t="s">
        <v>379</v>
      </c>
      <c r="L13" s="89"/>
      <c r="M13" s="89"/>
      <c r="N13" s="89"/>
      <c r="O13" s="90"/>
      <c r="P13" s="90"/>
      <c r="Q13" s="90"/>
      <c r="R13" s="90"/>
      <c r="S13" s="90"/>
      <c r="T13" s="91">
        <v>2.95</v>
      </c>
      <c r="U13" s="87" t="str">
        <f t="shared" si="0"/>
        <v>II A</v>
      </c>
    </row>
  </sheetData>
  <sortState ref="A7:U13">
    <sortCondition descending="1" ref="T7:T13"/>
  </sortState>
  <pageMargins left="0.25" right="0.25" top="0.75" bottom="0.75" header="0" footer="0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81"/>
  <sheetViews>
    <sheetView workbookViewId="0">
      <selection activeCell="G4" sqref="G4"/>
    </sheetView>
  </sheetViews>
  <sheetFormatPr defaultColWidth="14.44140625" defaultRowHeight="15" customHeight="1"/>
  <cols>
    <col min="1" max="1" width="5.44140625" style="53" customWidth="1"/>
    <col min="2" max="2" width="9.5546875" style="53" bestFit="1" customWidth="1"/>
    <col min="3" max="3" width="11.109375" style="53" customWidth="1"/>
    <col min="4" max="4" width="10.33203125" style="53" bestFit="1" customWidth="1"/>
    <col min="5" max="5" width="8.109375" style="53" bestFit="1" customWidth="1"/>
    <col min="6" max="6" width="6.33203125" style="53" customWidth="1"/>
    <col min="7" max="7" width="18.44140625" style="53" bestFit="1" customWidth="1"/>
    <col min="8" max="22" width="3.88671875" style="53" customWidth="1"/>
    <col min="23" max="23" width="6.6640625" style="53" bestFit="1" customWidth="1"/>
    <col min="24" max="26" width="3.88671875" style="53" customWidth="1"/>
    <col min="27" max="27" width="6.5546875" style="53" customWidth="1"/>
    <col min="28" max="28" width="4.6640625" style="53" customWidth="1"/>
    <col min="29" max="29" width="9.109375" style="53" customWidth="1"/>
    <col min="30" max="16384" width="14.44140625" style="53"/>
  </cols>
  <sheetData>
    <row r="1" spans="1:31" ht="21">
      <c r="A1" s="6" t="s">
        <v>349</v>
      </c>
      <c r="B1" s="7"/>
      <c r="C1" s="8"/>
      <c r="D1" s="8"/>
      <c r="E1" s="8"/>
      <c r="F1" s="8"/>
      <c r="G1" s="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 ht="12.75" customHeight="1">
      <c r="A2" s="8" t="s">
        <v>5</v>
      </c>
      <c r="B2" s="8"/>
      <c r="C2" s="8"/>
      <c r="D2" s="8"/>
      <c r="E2" s="8"/>
      <c r="F2" s="8"/>
      <c r="G2" s="58">
        <v>45699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1" ht="12.75" customHeight="1">
      <c r="A3" s="52"/>
      <c r="B3" s="52"/>
      <c r="C3" s="52"/>
      <c r="D3" s="52"/>
      <c r="E3" s="52"/>
      <c r="F3" s="54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31" ht="12.75" customHeight="1">
      <c r="A4" s="52"/>
      <c r="B4" s="52"/>
      <c r="C4" s="64" t="s">
        <v>26</v>
      </c>
      <c r="D4" s="64"/>
      <c r="E4" s="9" t="s">
        <v>226</v>
      </c>
      <c r="F4" s="8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31" ht="12.75" customHeight="1" thickBo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31" ht="12.75" customHeight="1" thickBot="1">
      <c r="A6" s="65" t="s">
        <v>11</v>
      </c>
      <c r="B6" s="66" t="s">
        <v>1</v>
      </c>
      <c r="C6" s="67" t="s">
        <v>2</v>
      </c>
      <c r="D6" s="68" t="s">
        <v>3</v>
      </c>
      <c r="E6" s="68" t="s">
        <v>100</v>
      </c>
      <c r="F6" s="68" t="s">
        <v>17</v>
      </c>
      <c r="G6" s="68" t="s">
        <v>4</v>
      </c>
      <c r="H6" s="80">
        <v>270</v>
      </c>
      <c r="I6" s="81">
        <v>290</v>
      </c>
      <c r="J6" s="81">
        <v>310</v>
      </c>
      <c r="K6" s="81">
        <v>330</v>
      </c>
      <c r="L6" s="81">
        <v>350</v>
      </c>
      <c r="M6" s="81">
        <v>390</v>
      </c>
      <c r="N6" s="81">
        <v>405</v>
      </c>
      <c r="O6" s="81">
        <v>420</v>
      </c>
      <c r="P6" s="81">
        <v>455</v>
      </c>
      <c r="Q6" s="81">
        <v>465</v>
      </c>
      <c r="R6" s="81">
        <v>475</v>
      </c>
      <c r="S6" s="81">
        <v>485</v>
      </c>
      <c r="T6" s="81">
        <v>495</v>
      </c>
      <c r="U6" s="81">
        <v>505</v>
      </c>
      <c r="V6" s="81">
        <v>515</v>
      </c>
      <c r="W6" s="68" t="s">
        <v>25</v>
      </c>
      <c r="X6" s="71" t="s">
        <v>13</v>
      </c>
      <c r="Y6" s="52"/>
    </row>
    <row r="7" spans="1:31" ht="17.25" customHeight="1">
      <c r="A7" s="82">
        <v>1</v>
      </c>
      <c r="B7" s="4" t="s">
        <v>299</v>
      </c>
      <c r="C7" s="28" t="s">
        <v>266</v>
      </c>
      <c r="D7" s="24">
        <v>38077</v>
      </c>
      <c r="E7" s="23" t="s">
        <v>158</v>
      </c>
      <c r="F7" s="23"/>
      <c r="G7" s="23"/>
      <c r="H7" s="84"/>
      <c r="I7" s="84"/>
      <c r="J7" s="84"/>
      <c r="K7" s="84"/>
      <c r="L7" s="85"/>
      <c r="M7" s="85"/>
      <c r="N7" s="85"/>
      <c r="O7" s="85"/>
      <c r="P7" s="85"/>
      <c r="Q7" s="85"/>
      <c r="R7" s="85" t="s">
        <v>378</v>
      </c>
      <c r="S7" s="85" t="s">
        <v>72</v>
      </c>
      <c r="T7" s="85" t="s">
        <v>378</v>
      </c>
      <c r="U7" s="85" t="s">
        <v>72</v>
      </c>
      <c r="V7" s="85" t="s">
        <v>379</v>
      </c>
      <c r="W7" s="86">
        <v>4.95</v>
      </c>
      <c r="X7" s="87" t="str">
        <f>IF(ISBLANK(W7),"",IF(W7="NM","",IF(W7="DNS","",IF(W7&lt;1.9,"",IF(W7&gt;=5.55,"TSM",IF(W7&gt;=5.1,"SM",IF(W7&gt;=4.6,"KSM",IF(W7&gt;=4.1,"I A",IF(W7&gt;=3.5,"II A",IF(W7&gt;=3.05,"III A",IF(W7&gt;=2.6,"I JA",IF(W7&gt;=2.2,"II JA",IF(W7&gt;=1.9,"III JA")))))))))))))</f>
        <v>KSM</v>
      </c>
      <c r="Y7" s="52"/>
    </row>
    <row r="8" spans="1:31" ht="17.25" customHeight="1">
      <c r="A8" s="82">
        <v>2</v>
      </c>
      <c r="B8" s="4" t="s">
        <v>358</v>
      </c>
      <c r="C8" s="28" t="s">
        <v>359</v>
      </c>
      <c r="D8" s="24">
        <v>39398</v>
      </c>
      <c r="E8" s="23" t="s">
        <v>360</v>
      </c>
      <c r="F8" s="23"/>
      <c r="G8" s="23"/>
      <c r="H8" s="84"/>
      <c r="I8" s="84"/>
      <c r="J8" s="84"/>
      <c r="K8" s="84"/>
      <c r="L8" s="85"/>
      <c r="M8" s="85"/>
      <c r="N8" s="85"/>
      <c r="O8" s="85"/>
      <c r="P8" s="85" t="s">
        <v>377</v>
      </c>
      <c r="Q8" s="85" t="s">
        <v>377</v>
      </c>
      <c r="R8" s="85" t="s">
        <v>378</v>
      </c>
      <c r="S8" s="85" t="s">
        <v>377</v>
      </c>
      <c r="T8" s="85" t="s">
        <v>379</v>
      </c>
      <c r="U8" s="85"/>
      <c r="V8" s="85"/>
      <c r="W8" s="86">
        <v>4.8499999999999996</v>
      </c>
      <c r="X8" s="87" t="str">
        <f>IF(ISBLANK(W8),"",IF(W8="NM","",IF(W8="DNS","",IF(W8&lt;1.9,"",IF(W8&gt;=5.55,"TSM",IF(W8&gt;=5.1,"SM",IF(W8&gt;=4.6,"KSM",IF(W8&gt;=4.1,"I A",IF(W8&gt;=3.5,"II A",IF(W8&gt;=3.05,"III A",IF(W8&gt;=2.6,"I JA",IF(W8&gt;=2.2,"II JA",IF(W8&gt;=1.9,"III JA")))))))))))))</f>
        <v>KSM</v>
      </c>
      <c r="Y8" s="52"/>
    </row>
    <row r="9" spans="1:31" ht="17.25" customHeight="1">
      <c r="A9" s="82">
        <v>3</v>
      </c>
      <c r="B9" s="4" t="s">
        <v>124</v>
      </c>
      <c r="C9" s="28" t="s">
        <v>80</v>
      </c>
      <c r="D9" s="24">
        <v>39296</v>
      </c>
      <c r="E9" s="23" t="s">
        <v>35</v>
      </c>
      <c r="F9" s="23" t="s">
        <v>36</v>
      </c>
      <c r="G9" s="23" t="s">
        <v>60</v>
      </c>
      <c r="H9" s="84"/>
      <c r="I9" s="84"/>
      <c r="J9" s="84"/>
      <c r="K9" s="84"/>
      <c r="L9" s="85"/>
      <c r="M9" s="85"/>
      <c r="N9" s="85"/>
      <c r="O9" s="85"/>
      <c r="P9" s="85"/>
      <c r="Q9" s="85"/>
      <c r="R9" s="85" t="s">
        <v>378</v>
      </c>
      <c r="S9" s="85" t="s">
        <v>72</v>
      </c>
      <c r="T9" s="85" t="s">
        <v>379</v>
      </c>
      <c r="U9" s="85"/>
      <c r="V9" s="85"/>
      <c r="W9" s="86">
        <v>4.75</v>
      </c>
      <c r="X9" s="87" t="str">
        <f>IF(ISBLANK(W9),"",IF(W9="NM","",IF(W9="DNS","",IF(W9&lt;1.9,"",IF(W9&gt;=5.55,"TSM",IF(W9&gt;=5.1,"SM",IF(W9&gt;=4.6,"KSM",IF(W9&gt;=4.1,"I A",IF(W9&gt;=3.5,"II A",IF(W9&gt;=3.05,"III A",IF(W9&gt;=2.6,"I JA",IF(W9&gt;=2.2,"II JA",IF(W9&gt;=1.9,"III JA")))))))))))))</f>
        <v>KSM</v>
      </c>
      <c r="Y9" s="52"/>
    </row>
    <row r="10" spans="1:31" ht="17.25" customHeight="1">
      <c r="A10" s="82">
        <v>4</v>
      </c>
      <c r="B10" s="4" t="s">
        <v>63</v>
      </c>
      <c r="C10" s="28" t="s">
        <v>74</v>
      </c>
      <c r="D10" s="24">
        <v>39456</v>
      </c>
      <c r="E10" s="23" t="s">
        <v>35</v>
      </c>
      <c r="F10" s="23" t="s">
        <v>36</v>
      </c>
      <c r="G10" s="97" t="s">
        <v>337</v>
      </c>
      <c r="H10" s="84"/>
      <c r="I10" s="84"/>
      <c r="J10" s="84"/>
      <c r="K10" s="84"/>
      <c r="L10" s="85"/>
      <c r="M10" s="85" t="s">
        <v>377</v>
      </c>
      <c r="N10" s="85" t="s">
        <v>378</v>
      </c>
      <c r="O10" s="85" t="s">
        <v>379</v>
      </c>
      <c r="P10" s="85"/>
      <c r="Q10" s="85"/>
      <c r="R10" s="85"/>
      <c r="S10" s="85"/>
      <c r="T10" s="85"/>
      <c r="U10" s="85"/>
      <c r="V10" s="85"/>
      <c r="W10" s="86">
        <v>4.05</v>
      </c>
      <c r="X10" s="87" t="str">
        <f>IF(ISBLANK(W10),"",IF(W10="NM","",IF(W10="DNS","",IF(W10&lt;1.9,"",IF(W10&gt;=5.55,"TSM",IF(W10&gt;=5.1,"SM",IF(W10&gt;=4.6,"KSM",IF(W10&gt;=4.1,"I A",IF(W10&gt;=3.5,"II A",IF(W10&gt;=3.05,"III A",IF(W10&gt;=2.6,"I JA",IF(W10&gt;=2.2,"II JA",IF(W10&gt;=1.9,"III JA")))))))))))))</f>
        <v>II A</v>
      </c>
      <c r="Y10" s="52"/>
    </row>
    <row r="11" spans="1:31" ht="17.25" customHeight="1">
      <c r="A11" s="82">
        <v>5</v>
      </c>
      <c r="B11" s="4" t="s">
        <v>73</v>
      </c>
      <c r="C11" s="28" t="s">
        <v>165</v>
      </c>
      <c r="D11" s="24">
        <v>39197</v>
      </c>
      <c r="E11" s="23" t="s">
        <v>35</v>
      </c>
      <c r="F11" s="23" t="s">
        <v>36</v>
      </c>
      <c r="G11" s="23" t="s">
        <v>109</v>
      </c>
      <c r="H11" s="84" t="s">
        <v>377</v>
      </c>
      <c r="I11" s="84" t="s">
        <v>377</v>
      </c>
      <c r="J11" s="84" t="s">
        <v>381</v>
      </c>
      <c r="K11" s="84" t="s">
        <v>381</v>
      </c>
      <c r="L11" s="85" t="s">
        <v>379</v>
      </c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6">
        <v>3.3</v>
      </c>
      <c r="X11" s="87" t="str">
        <f>IF(ISBLANK(W11),"",IF(W11="NM","",IF(W11="DNS","",IF(W11&lt;1.9,"",IF(W11&gt;=5.55,"TSM",IF(W11&gt;=5.1,"SM",IF(W11&gt;=4.6,"KSM",IF(W11&gt;=4.1,"I A",IF(W11&gt;=3.5,"II A",IF(W11&gt;=3.05,"III A",IF(W11&gt;=2.6,"I JA",IF(W11&gt;=2.2,"II JA",IF(W11&gt;=1.9,"III JA")))))))))))))</f>
        <v>III A</v>
      </c>
      <c r="Y11" s="52"/>
    </row>
    <row r="12" spans="1:31" ht="17.25" customHeight="1">
      <c r="A12" s="82" t="s">
        <v>366</v>
      </c>
      <c r="B12" s="4" t="s">
        <v>217</v>
      </c>
      <c r="C12" s="28" t="s">
        <v>218</v>
      </c>
      <c r="D12" s="24">
        <v>36308</v>
      </c>
      <c r="E12" s="23" t="s">
        <v>35</v>
      </c>
      <c r="F12" s="23" t="s">
        <v>36</v>
      </c>
      <c r="G12" s="97" t="s">
        <v>120</v>
      </c>
      <c r="H12" s="84"/>
      <c r="I12" s="84"/>
      <c r="J12" s="84"/>
      <c r="K12" s="84"/>
      <c r="L12" s="85"/>
      <c r="M12" s="85"/>
      <c r="N12" s="85"/>
      <c r="O12" s="85"/>
      <c r="P12" s="85" t="s">
        <v>377</v>
      </c>
      <c r="Q12" s="85" t="s">
        <v>377</v>
      </c>
      <c r="R12" s="85" t="s">
        <v>379</v>
      </c>
      <c r="S12" s="85"/>
      <c r="T12" s="85"/>
      <c r="U12" s="85"/>
      <c r="V12" s="85"/>
      <c r="W12" s="86">
        <v>4.6500000000000004</v>
      </c>
      <c r="X12" s="87" t="str">
        <f t="shared" ref="X12" si="0">IF(ISBLANK(W12),"",IF(W12="NM","",IF(W12="DNS","",IF(W12&lt;1.9,"",IF(W12&gt;=5.55,"TSM",IF(W12&gt;=5.1,"SM",IF(W12&gt;=4.6,"KSM",IF(W12&gt;=4.1,"I A",IF(W12&gt;=3.5,"II A",IF(W12&gt;=3.05,"III A",IF(W12&gt;=2.6,"I JA",IF(W12&gt;=2.2,"II JA",IF(W12&gt;=1.9,"III JA")))))))))))))</f>
        <v>KSM</v>
      </c>
      <c r="Y12" s="52"/>
    </row>
    <row r="13" spans="1:31" ht="12.75" customHeight="1">
      <c r="A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31" ht="12.75" customHeight="1">
      <c r="A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31" ht="12.75" customHeight="1">
      <c r="A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31" ht="12.75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2.7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2.75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2.7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2.75" customHeight="1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2.7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2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2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2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2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2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2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2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2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2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2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2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2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2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2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2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2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2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2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2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2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2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2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2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2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2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2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2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2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2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2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2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2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2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2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2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2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2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2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2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2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2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2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2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2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2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2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2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2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2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2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2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2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2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2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2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2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2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2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2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2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2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2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2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2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2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2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2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2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2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2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2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2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2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2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2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2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2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2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2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2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2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2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2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2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2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2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2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2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2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2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2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2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2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2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2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2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2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2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2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2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2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2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2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2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2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2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2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2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2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2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2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2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2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2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2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2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2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2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2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2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2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2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2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2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2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2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2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2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2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2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2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2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2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2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2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2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2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2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2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2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2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2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2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2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2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2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2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2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2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2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2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2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2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2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2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2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2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2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2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2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2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2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2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2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2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2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2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2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2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2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2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2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2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2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2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2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2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2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ht="12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ht="12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ht="12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ht="12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ht="12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1:29" ht="12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1:29" ht="12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</row>
    <row r="207" spans="1:29" ht="12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</row>
    <row r="208" spans="1:29" ht="12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</row>
    <row r="209" spans="1:29" ht="12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</row>
    <row r="210" spans="1:29" ht="12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</row>
    <row r="211" spans="1:29" ht="12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</row>
    <row r="212" spans="1:29" ht="12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</row>
    <row r="213" spans="1:29" ht="12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</row>
    <row r="214" spans="1:29" ht="12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</row>
    <row r="215" spans="1:29" ht="12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</row>
    <row r="216" spans="1:29" ht="12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</row>
    <row r="217" spans="1:29" ht="12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</row>
    <row r="218" spans="1:29" ht="12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</row>
    <row r="219" spans="1:29" ht="12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</row>
    <row r="220" spans="1:29" ht="12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</row>
    <row r="221" spans="1:29" ht="12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</row>
    <row r="222" spans="1:29" ht="12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</row>
    <row r="223" spans="1:29" ht="12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</row>
    <row r="224" spans="1:29" ht="12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</row>
    <row r="225" spans="1:29" ht="12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</row>
    <row r="226" spans="1:29" ht="12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</row>
    <row r="227" spans="1:29" ht="12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</row>
    <row r="228" spans="1:29" ht="12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</row>
    <row r="229" spans="1:29" ht="12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</row>
    <row r="230" spans="1:29" ht="12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</row>
    <row r="231" spans="1:29" ht="12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</row>
    <row r="232" spans="1:29" ht="12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</row>
    <row r="233" spans="1:29" ht="12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</row>
    <row r="234" spans="1:29" ht="12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</row>
    <row r="235" spans="1:29" ht="12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</row>
    <row r="236" spans="1:29" ht="12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</row>
    <row r="237" spans="1:29" ht="12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</row>
    <row r="238" spans="1:29" ht="12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</row>
    <row r="239" spans="1:29" ht="12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</row>
    <row r="240" spans="1:29" ht="12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</row>
    <row r="241" spans="1:29" ht="12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</row>
    <row r="242" spans="1:29" ht="12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</row>
    <row r="243" spans="1:29" ht="12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</row>
    <row r="244" spans="1:29" ht="12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</row>
    <row r="245" spans="1:29" ht="12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</row>
    <row r="246" spans="1:29" ht="12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</row>
    <row r="247" spans="1:29" ht="12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</row>
    <row r="248" spans="1:29" ht="12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</row>
    <row r="249" spans="1:29" ht="12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</row>
    <row r="250" spans="1:29" ht="12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</row>
    <row r="251" spans="1:29" ht="12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</row>
    <row r="252" spans="1:29" ht="12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</row>
    <row r="253" spans="1:29" ht="12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</row>
    <row r="254" spans="1:29" ht="12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</row>
    <row r="255" spans="1:29" ht="12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</row>
    <row r="256" spans="1:29" ht="12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</row>
    <row r="257" spans="1:29" ht="12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</row>
    <row r="258" spans="1:29" ht="12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</row>
    <row r="259" spans="1:29" ht="12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</row>
    <row r="260" spans="1:29" ht="12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</row>
    <row r="261" spans="1:29" ht="12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</row>
    <row r="262" spans="1:29" ht="12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</row>
    <row r="263" spans="1:29" ht="12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</row>
    <row r="264" spans="1:29" ht="12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</row>
    <row r="265" spans="1:29" ht="12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</row>
    <row r="266" spans="1:29" ht="12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</row>
    <row r="267" spans="1:29" ht="12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</row>
    <row r="268" spans="1:29" ht="12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</row>
    <row r="269" spans="1:29" ht="12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</row>
    <row r="270" spans="1:29" ht="12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</row>
    <row r="271" spans="1:29" ht="12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</row>
    <row r="272" spans="1:29" ht="12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</row>
    <row r="273" spans="1:29" ht="12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</row>
    <row r="274" spans="1:29" ht="12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</row>
    <row r="275" spans="1:29" ht="12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</row>
    <row r="276" spans="1:29" ht="12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</row>
    <row r="277" spans="1:29" ht="12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</row>
    <row r="278" spans="1:29" ht="12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</row>
    <row r="279" spans="1:29" ht="12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</row>
    <row r="280" spans="1:29" ht="12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</row>
    <row r="281" spans="1:29" ht="12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</row>
    <row r="282" spans="1:29" ht="12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</row>
    <row r="283" spans="1:29" ht="12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</row>
    <row r="284" spans="1:29" ht="12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</row>
    <row r="285" spans="1:29" ht="12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</row>
    <row r="286" spans="1:29" ht="12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</row>
    <row r="287" spans="1:29" ht="12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</row>
    <row r="288" spans="1:29" ht="12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</row>
    <row r="289" spans="1:29" ht="12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</row>
    <row r="290" spans="1:29" ht="12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</row>
    <row r="291" spans="1:29" ht="12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</row>
    <row r="292" spans="1:29" ht="12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</row>
    <row r="293" spans="1:29" ht="12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</row>
    <row r="294" spans="1:29" ht="12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</row>
    <row r="295" spans="1:29" ht="12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</row>
    <row r="296" spans="1:29" ht="12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</row>
    <row r="297" spans="1:29" ht="12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</row>
    <row r="298" spans="1:29" ht="12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</row>
    <row r="299" spans="1:29" ht="12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</row>
    <row r="300" spans="1:29" ht="12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</row>
    <row r="301" spans="1:29" ht="12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</row>
    <row r="302" spans="1:29" ht="12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</row>
    <row r="303" spans="1:29" ht="12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</row>
    <row r="304" spans="1:29" ht="12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</row>
    <row r="305" spans="1:29" ht="12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</row>
    <row r="306" spans="1:29" ht="12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</row>
    <row r="307" spans="1:29" ht="12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</row>
    <row r="308" spans="1:29" ht="12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</row>
    <row r="309" spans="1:29" ht="12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</row>
    <row r="310" spans="1:29" ht="12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</row>
    <row r="311" spans="1:29" ht="12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</row>
    <row r="312" spans="1:29" ht="12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</row>
    <row r="313" spans="1:29" ht="12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</row>
    <row r="314" spans="1:29" ht="12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</row>
    <row r="315" spans="1:29" ht="12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</row>
    <row r="316" spans="1:29" ht="12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</row>
    <row r="317" spans="1:29" ht="12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</row>
    <row r="318" spans="1:29" ht="12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</row>
    <row r="319" spans="1:29" ht="12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</row>
    <row r="320" spans="1:29" ht="12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</row>
    <row r="321" spans="1:29" ht="12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</row>
    <row r="322" spans="1:29" ht="12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</row>
    <row r="323" spans="1:29" ht="12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</row>
    <row r="324" spans="1:29" ht="12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</row>
    <row r="325" spans="1:29" ht="12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</row>
    <row r="326" spans="1:29" ht="12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</row>
    <row r="327" spans="1:29" ht="12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</row>
    <row r="328" spans="1:29" ht="12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</row>
    <row r="329" spans="1:29" ht="12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</row>
    <row r="330" spans="1:29" ht="12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</row>
    <row r="331" spans="1:29" ht="12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</row>
    <row r="332" spans="1:29" ht="12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</row>
    <row r="333" spans="1:29" ht="12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</row>
    <row r="334" spans="1:29" ht="12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</row>
    <row r="335" spans="1:29" ht="12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</row>
    <row r="336" spans="1:29" ht="12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</row>
    <row r="337" spans="1:29" ht="12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</row>
    <row r="338" spans="1:29" ht="12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</row>
    <row r="339" spans="1:29" ht="12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</row>
    <row r="340" spans="1:29" ht="12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</row>
    <row r="341" spans="1:29" ht="12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</row>
    <row r="342" spans="1:29" ht="12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</row>
    <row r="343" spans="1:29" ht="12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</row>
    <row r="344" spans="1:29" ht="12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</row>
    <row r="345" spans="1:29" ht="12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</row>
    <row r="346" spans="1:29" ht="12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</row>
    <row r="347" spans="1:29" ht="12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</row>
    <row r="348" spans="1:29" ht="12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</row>
    <row r="349" spans="1:29" ht="12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</row>
    <row r="350" spans="1:29" ht="12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</row>
    <row r="351" spans="1:29" ht="12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</row>
    <row r="352" spans="1:29" ht="12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</row>
    <row r="353" spans="1:29" ht="12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</row>
    <row r="354" spans="1:29" ht="12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</row>
    <row r="355" spans="1:29" ht="12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</row>
    <row r="356" spans="1:29" ht="12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</row>
    <row r="357" spans="1:29" ht="12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</row>
    <row r="358" spans="1:29" ht="12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</row>
    <row r="359" spans="1:29" ht="12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</row>
    <row r="360" spans="1:29" ht="12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</row>
    <row r="361" spans="1:29" ht="12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</row>
    <row r="362" spans="1:29" ht="12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</row>
    <row r="363" spans="1:29" ht="12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</row>
    <row r="364" spans="1:29" ht="12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</row>
    <row r="365" spans="1:29" ht="12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</row>
    <row r="366" spans="1:29" ht="12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</row>
    <row r="367" spans="1:29" ht="12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</row>
    <row r="368" spans="1:29" ht="12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</row>
    <row r="369" spans="1:29" ht="12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</row>
    <row r="370" spans="1:29" ht="12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</row>
    <row r="371" spans="1:29" ht="12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</row>
    <row r="372" spans="1:29" ht="12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</row>
    <row r="373" spans="1:29" ht="12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</row>
    <row r="374" spans="1:29" ht="12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</row>
    <row r="375" spans="1:29" ht="12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</row>
    <row r="376" spans="1:29" ht="12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</row>
    <row r="377" spans="1:29" ht="12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</row>
    <row r="378" spans="1:29" ht="12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</row>
    <row r="379" spans="1:29" ht="12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</row>
    <row r="380" spans="1:29" ht="12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</row>
    <row r="381" spans="1:29" ht="12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</row>
    <row r="382" spans="1:29" ht="12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</row>
    <row r="383" spans="1:29" ht="12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</row>
    <row r="384" spans="1:29" ht="12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</row>
    <row r="385" spans="1:29" ht="12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</row>
    <row r="386" spans="1:29" ht="12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</row>
    <row r="387" spans="1:29" ht="12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</row>
    <row r="388" spans="1:29" ht="12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</row>
    <row r="389" spans="1:29" ht="12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</row>
    <row r="390" spans="1:29" ht="12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</row>
    <row r="391" spans="1:29" ht="12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</row>
    <row r="392" spans="1:29" ht="12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</row>
    <row r="393" spans="1:29" ht="12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</row>
    <row r="394" spans="1:29" ht="12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</row>
    <row r="395" spans="1:29" ht="12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</row>
    <row r="396" spans="1:29" ht="12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</row>
    <row r="397" spans="1:29" ht="12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</row>
    <row r="398" spans="1:29" ht="12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</row>
    <row r="399" spans="1:29" ht="12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</row>
    <row r="400" spans="1:29" ht="12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</row>
    <row r="401" spans="1:29" ht="12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</row>
    <row r="402" spans="1:29" ht="12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</row>
    <row r="403" spans="1:29" ht="12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</row>
    <row r="404" spans="1:29" ht="12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</row>
    <row r="405" spans="1:29" ht="12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</row>
    <row r="406" spans="1:29" ht="12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</row>
    <row r="407" spans="1:29" ht="12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</row>
    <row r="408" spans="1:29" ht="12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</row>
    <row r="409" spans="1:29" ht="12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</row>
    <row r="410" spans="1:29" ht="12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</row>
    <row r="411" spans="1:29" ht="12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</row>
    <row r="412" spans="1:29" ht="12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</row>
    <row r="413" spans="1:29" ht="12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</row>
    <row r="414" spans="1:29" ht="12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</row>
    <row r="415" spans="1:29" ht="12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</row>
    <row r="416" spans="1:29" ht="12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</row>
    <row r="417" spans="1:29" ht="12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</row>
    <row r="418" spans="1:29" ht="12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</row>
    <row r="419" spans="1:29" ht="12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</row>
    <row r="420" spans="1:29" ht="12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</row>
    <row r="421" spans="1:29" ht="12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</row>
    <row r="422" spans="1:29" ht="12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</row>
    <row r="423" spans="1:29" ht="12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</row>
    <row r="424" spans="1:29" ht="12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</row>
    <row r="425" spans="1:29" ht="12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</row>
    <row r="426" spans="1:29" ht="12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</row>
    <row r="427" spans="1:29" ht="12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</row>
    <row r="428" spans="1:29" ht="12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</row>
    <row r="429" spans="1:29" ht="12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</row>
    <row r="430" spans="1:29" ht="12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</row>
    <row r="431" spans="1:29" ht="12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</row>
    <row r="432" spans="1:29" ht="12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</row>
    <row r="433" spans="1:29" ht="12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</row>
    <row r="434" spans="1:29" ht="12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</row>
    <row r="435" spans="1:29" ht="12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</row>
    <row r="436" spans="1:29" ht="12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</row>
    <row r="437" spans="1:29" ht="12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</row>
    <row r="438" spans="1:29" ht="12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</row>
    <row r="439" spans="1:29" ht="12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</row>
    <row r="440" spans="1:29" ht="12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</row>
    <row r="441" spans="1:29" ht="12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</row>
    <row r="442" spans="1:29" ht="12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</row>
    <row r="443" spans="1:29" ht="12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</row>
    <row r="444" spans="1:29" ht="12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</row>
    <row r="445" spans="1:29" ht="12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</row>
    <row r="446" spans="1:29" ht="12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</row>
    <row r="447" spans="1:29" ht="12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</row>
    <row r="448" spans="1:29" ht="12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</row>
    <row r="449" spans="1:29" ht="12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</row>
    <row r="450" spans="1:29" ht="12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</row>
    <row r="451" spans="1:29" ht="12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</row>
    <row r="452" spans="1:29" ht="12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</row>
    <row r="453" spans="1:29" ht="12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</row>
    <row r="454" spans="1:29" ht="12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</row>
    <row r="455" spans="1:29" ht="12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</row>
    <row r="456" spans="1:29" ht="12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</row>
    <row r="457" spans="1:29" ht="12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</row>
    <row r="458" spans="1:29" ht="12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</row>
    <row r="459" spans="1:29" ht="12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</row>
    <row r="460" spans="1:29" ht="12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</row>
    <row r="461" spans="1:29" ht="12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</row>
    <row r="462" spans="1:29" ht="12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</row>
    <row r="463" spans="1:29" ht="12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</row>
    <row r="464" spans="1:29" ht="12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</row>
    <row r="465" spans="1:29" ht="12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</row>
    <row r="466" spans="1:29" ht="12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</row>
    <row r="467" spans="1:29" ht="12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</row>
    <row r="468" spans="1:29" ht="12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</row>
    <row r="469" spans="1:29" ht="12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</row>
    <row r="470" spans="1:29" ht="12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</row>
    <row r="471" spans="1:29" ht="12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</row>
    <row r="472" spans="1:29" ht="12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</row>
    <row r="473" spans="1:29" ht="12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</row>
    <row r="474" spans="1:29" ht="12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</row>
    <row r="475" spans="1:29" ht="12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</row>
    <row r="476" spans="1:29" ht="12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</row>
    <row r="477" spans="1:29" ht="12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</row>
    <row r="478" spans="1:29" ht="12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</row>
    <row r="479" spans="1:29" ht="12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</row>
    <row r="480" spans="1:29" ht="12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</row>
    <row r="481" spans="1:29" ht="12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</row>
    <row r="482" spans="1:29" ht="12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</row>
    <row r="483" spans="1:29" ht="12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</row>
    <row r="484" spans="1:29" ht="12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</row>
    <row r="485" spans="1:29" ht="12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</row>
    <row r="486" spans="1:29" ht="12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</row>
    <row r="487" spans="1:29" ht="12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</row>
    <row r="488" spans="1:29" ht="12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</row>
    <row r="489" spans="1:29" ht="12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</row>
    <row r="490" spans="1:29" ht="12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</row>
    <row r="491" spans="1:29" ht="12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</row>
    <row r="492" spans="1:29" ht="12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</row>
    <row r="493" spans="1:29" ht="12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</row>
    <row r="494" spans="1:29" ht="12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</row>
    <row r="495" spans="1:29" ht="12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</row>
    <row r="496" spans="1:29" ht="12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</row>
    <row r="497" spans="1:29" ht="12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</row>
    <row r="498" spans="1:29" ht="12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</row>
    <row r="499" spans="1:29" ht="12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</row>
    <row r="500" spans="1:29" ht="12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</row>
    <row r="501" spans="1:29" ht="12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</row>
    <row r="502" spans="1:29" ht="12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</row>
    <row r="503" spans="1:29" ht="12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</row>
    <row r="504" spans="1:29" ht="12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</row>
    <row r="505" spans="1:29" ht="12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</row>
    <row r="506" spans="1:29" ht="12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</row>
    <row r="507" spans="1:29" ht="12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</row>
    <row r="508" spans="1:29" ht="12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</row>
    <row r="509" spans="1:29" ht="12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</row>
    <row r="510" spans="1:29" ht="12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</row>
    <row r="511" spans="1:29" ht="12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</row>
    <row r="512" spans="1:29" ht="12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</row>
    <row r="513" spans="1:29" ht="12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</row>
    <row r="514" spans="1:29" ht="12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</row>
    <row r="515" spans="1:29" ht="12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</row>
    <row r="516" spans="1:29" ht="12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</row>
    <row r="517" spans="1:29" ht="12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</row>
    <row r="518" spans="1:29" ht="12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</row>
    <row r="519" spans="1:29" ht="12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</row>
    <row r="520" spans="1:29" ht="12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</row>
    <row r="521" spans="1:29" ht="12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</row>
    <row r="522" spans="1:29" ht="12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</row>
    <row r="523" spans="1:29" ht="12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</row>
    <row r="524" spans="1:29" ht="12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</row>
    <row r="525" spans="1:29" ht="12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</row>
    <row r="526" spans="1:29" ht="12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</row>
    <row r="527" spans="1:29" ht="12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</row>
    <row r="528" spans="1:29" ht="12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</row>
    <row r="529" spans="1:29" ht="12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</row>
    <row r="530" spans="1:29" ht="12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</row>
    <row r="531" spans="1:29" ht="12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</row>
    <row r="532" spans="1:29" ht="12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</row>
    <row r="533" spans="1:29" ht="12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</row>
    <row r="534" spans="1:29" ht="12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</row>
    <row r="535" spans="1:29" ht="12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</row>
    <row r="536" spans="1:29" ht="12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</row>
    <row r="537" spans="1:29" ht="12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</row>
    <row r="538" spans="1:29" ht="12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</row>
    <row r="539" spans="1:29" ht="12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</row>
    <row r="540" spans="1:29" ht="12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</row>
    <row r="541" spans="1:29" ht="12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</row>
    <row r="542" spans="1:29" ht="12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</row>
    <row r="543" spans="1:29" ht="12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</row>
    <row r="544" spans="1:29" ht="12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</row>
    <row r="545" spans="1:29" ht="12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</row>
    <row r="546" spans="1:29" ht="12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</row>
    <row r="547" spans="1:29" ht="12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</row>
    <row r="548" spans="1:29" ht="12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</row>
    <row r="549" spans="1:29" ht="12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</row>
    <row r="550" spans="1:29" ht="12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</row>
    <row r="551" spans="1:29" ht="12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</row>
    <row r="552" spans="1:29" ht="12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</row>
    <row r="553" spans="1:29" ht="12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</row>
    <row r="554" spans="1:29" ht="12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</row>
    <row r="555" spans="1:29" ht="12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</row>
    <row r="556" spans="1:29" ht="12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</row>
    <row r="557" spans="1:29" ht="12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</row>
    <row r="558" spans="1:29" ht="12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</row>
    <row r="559" spans="1:29" ht="12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</row>
    <row r="560" spans="1:29" ht="12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</row>
    <row r="561" spans="1:29" ht="12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</row>
    <row r="562" spans="1:29" ht="12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</row>
    <row r="563" spans="1:29" ht="12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</row>
    <row r="564" spans="1:29" ht="12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</row>
    <row r="565" spans="1:29" ht="12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</row>
    <row r="566" spans="1:29" ht="12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</row>
    <row r="567" spans="1:29" ht="12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</row>
    <row r="568" spans="1:29" ht="12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</row>
    <row r="569" spans="1:29" ht="12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</row>
    <row r="570" spans="1:29" ht="12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</row>
    <row r="571" spans="1:29" ht="12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</row>
    <row r="572" spans="1:29" ht="12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</row>
    <row r="573" spans="1:29" ht="12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</row>
    <row r="574" spans="1:29" ht="12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</row>
    <row r="575" spans="1:29" ht="12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</row>
    <row r="576" spans="1:29" ht="12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</row>
    <row r="577" spans="1:29" ht="12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</row>
    <row r="578" spans="1:29" ht="12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</row>
    <row r="579" spans="1:29" ht="12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</row>
    <row r="580" spans="1:29" ht="12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</row>
    <row r="581" spans="1:29" ht="12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</row>
    <row r="582" spans="1:29" ht="12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</row>
    <row r="583" spans="1:29" ht="12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</row>
    <row r="584" spans="1:29" ht="12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</row>
    <row r="585" spans="1:29" ht="12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</row>
    <row r="586" spans="1:29" ht="12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</row>
    <row r="587" spans="1:29" ht="12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</row>
    <row r="588" spans="1:29" ht="12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</row>
    <row r="589" spans="1:29" ht="12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</row>
    <row r="590" spans="1:29" ht="12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</row>
    <row r="591" spans="1:29" ht="12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</row>
    <row r="592" spans="1:29" ht="12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</row>
    <row r="593" spans="1:29" ht="12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</row>
    <row r="594" spans="1:29" ht="12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</row>
    <row r="595" spans="1:29" ht="12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</row>
    <row r="596" spans="1:29" ht="12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</row>
    <row r="597" spans="1:29" ht="12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</row>
    <row r="598" spans="1:29" ht="12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</row>
    <row r="599" spans="1:29" ht="12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</row>
    <row r="600" spans="1:29" ht="12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</row>
    <row r="601" spans="1:29" ht="12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</row>
    <row r="602" spans="1:29" ht="12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</row>
    <row r="603" spans="1:29" ht="12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</row>
    <row r="604" spans="1:29" ht="12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</row>
    <row r="605" spans="1:29" ht="12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</row>
    <row r="606" spans="1:29" ht="12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</row>
    <row r="607" spans="1:29" ht="12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</row>
    <row r="608" spans="1:29" ht="12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</row>
    <row r="609" spans="1:29" ht="12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</row>
    <row r="610" spans="1:29" ht="12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</row>
    <row r="611" spans="1:29" ht="12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</row>
    <row r="612" spans="1:29" ht="12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</row>
    <row r="613" spans="1:29" ht="12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</row>
    <row r="614" spans="1:29" ht="12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</row>
    <row r="615" spans="1:29" ht="12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</row>
    <row r="616" spans="1:29" ht="12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</row>
    <row r="617" spans="1:29" ht="12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</row>
    <row r="618" spans="1:29" ht="12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</row>
    <row r="619" spans="1:29" ht="12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</row>
    <row r="620" spans="1:29" ht="12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</row>
    <row r="621" spans="1:29" ht="12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</row>
    <row r="622" spans="1:29" ht="12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</row>
    <row r="623" spans="1:29" ht="12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</row>
    <row r="624" spans="1:29" ht="12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</row>
    <row r="625" spans="1:29" ht="12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</row>
    <row r="626" spans="1:29" ht="12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</row>
    <row r="627" spans="1:29" ht="12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</row>
    <row r="628" spans="1:29" ht="12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</row>
    <row r="629" spans="1:29" ht="12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</row>
    <row r="630" spans="1:29" ht="12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</row>
    <row r="631" spans="1:29" ht="12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</row>
    <row r="632" spans="1:29" ht="12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</row>
    <row r="633" spans="1:29" ht="12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</row>
    <row r="634" spans="1:29" ht="12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</row>
    <row r="635" spans="1:29" ht="12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</row>
    <row r="636" spans="1:29" ht="12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</row>
    <row r="637" spans="1:29" ht="12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</row>
    <row r="638" spans="1:29" ht="12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</row>
    <row r="639" spans="1:29" ht="12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</row>
    <row r="640" spans="1:29" ht="12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</row>
    <row r="641" spans="1:29" ht="12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</row>
    <row r="642" spans="1:29" ht="12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</row>
    <row r="643" spans="1:29" ht="12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</row>
    <row r="644" spans="1:29" ht="12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</row>
    <row r="645" spans="1:29" ht="12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</row>
    <row r="646" spans="1:29" ht="12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</row>
    <row r="647" spans="1:29" ht="12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</row>
    <row r="648" spans="1:29" ht="12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</row>
    <row r="649" spans="1:29" ht="12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</row>
    <row r="650" spans="1:29" ht="12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</row>
    <row r="651" spans="1:29" ht="12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</row>
    <row r="652" spans="1:29" ht="12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</row>
    <row r="653" spans="1:29" ht="12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</row>
    <row r="654" spans="1:29" ht="12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</row>
    <row r="655" spans="1:29" ht="12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</row>
    <row r="656" spans="1:29" ht="12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</row>
    <row r="657" spans="1:29" ht="12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</row>
    <row r="658" spans="1:29" ht="12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</row>
    <row r="659" spans="1:29" ht="12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</row>
    <row r="660" spans="1:29" ht="12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</row>
    <row r="661" spans="1:29" ht="12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</row>
    <row r="662" spans="1:29" ht="12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</row>
    <row r="663" spans="1:29" ht="12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</row>
    <row r="664" spans="1:29" ht="12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</row>
    <row r="665" spans="1:29" ht="12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</row>
    <row r="666" spans="1:29" ht="12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</row>
    <row r="667" spans="1:29" ht="12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</row>
    <row r="668" spans="1:29" ht="12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</row>
    <row r="669" spans="1:29" ht="12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</row>
    <row r="670" spans="1:29" ht="12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</row>
    <row r="671" spans="1:29" ht="12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</row>
    <row r="672" spans="1:29" ht="12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</row>
    <row r="673" spans="1:29" ht="12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</row>
    <row r="674" spans="1:29" ht="12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</row>
    <row r="675" spans="1:29" ht="12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</row>
    <row r="676" spans="1:29" ht="12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</row>
    <row r="677" spans="1:29" ht="12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</row>
    <row r="678" spans="1:29" ht="12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</row>
    <row r="679" spans="1:29" ht="12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</row>
    <row r="680" spans="1:29" ht="12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</row>
    <row r="681" spans="1:29" ht="12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</row>
    <row r="682" spans="1:29" ht="12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</row>
    <row r="683" spans="1:29" ht="12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</row>
    <row r="684" spans="1:29" ht="12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</row>
    <row r="685" spans="1:29" ht="12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</row>
    <row r="686" spans="1:29" ht="12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</row>
    <row r="687" spans="1:29" ht="12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</row>
    <row r="688" spans="1:29" ht="12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</row>
    <row r="689" spans="1:29" ht="12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</row>
    <row r="690" spans="1:29" ht="12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</row>
    <row r="691" spans="1:29" ht="12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</row>
    <row r="692" spans="1:29" ht="12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</row>
    <row r="693" spans="1:29" ht="12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</row>
    <row r="694" spans="1:29" ht="12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</row>
    <row r="695" spans="1:29" ht="12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</row>
    <row r="696" spans="1:29" ht="12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</row>
    <row r="697" spans="1:29" ht="12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</row>
    <row r="698" spans="1:29" ht="12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</row>
    <row r="699" spans="1:29" ht="12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</row>
    <row r="700" spans="1:29" ht="12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</row>
    <row r="701" spans="1:29" ht="12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</row>
    <row r="702" spans="1:29" ht="12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</row>
    <row r="703" spans="1:29" ht="12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</row>
    <row r="704" spans="1:29" ht="12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</row>
    <row r="705" spans="1:29" ht="12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</row>
    <row r="706" spans="1:29" ht="12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</row>
    <row r="707" spans="1:29" ht="12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</row>
    <row r="708" spans="1:29" ht="12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</row>
    <row r="709" spans="1:29" ht="12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</row>
    <row r="710" spans="1:29" ht="12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</row>
    <row r="711" spans="1:29" ht="12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</row>
    <row r="712" spans="1:29" ht="12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</row>
    <row r="713" spans="1:29" ht="12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</row>
    <row r="714" spans="1:29" ht="12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</row>
    <row r="715" spans="1:29" ht="12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</row>
    <row r="716" spans="1:29" ht="12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</row>
    <row r="717" spans="1:29" ht="12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</row>
    <row r="718" spans="1:29" ht="12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</row>
    <row r="719" spans="1:29" ht="12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</row>
    <row r="720" spans="1:29" ht="12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</row>
    <row r="721" spans="1:29" ht="12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</row>
    <row r="722" spans="1:29" ht="12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</row>
    <row r="723" spans="1:29" ht="12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</row>
    <row r="724" spans="1:29" ht="12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</row>
    <row r="725" spans="1:29" ht="12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</row>
    <row r="726" spans="1:29" ht="12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</row>
    <row r="727" spans="1:29" ht="12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</row>
    <row r="728" spans="1:29" ht="12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</row>
    <row r="729" spans="1:29" ht="12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</row>
    <row r="730" spans="1:29" ht="12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</row>
    <row r="731" spans="1:29" ht="12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</row>
    <row r="732" spans="1:29" ht="12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</row>
    <row r="733" spans="1:29" ht="12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</row>
    <row r="734" spans="1:29" ht="12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</row>
    <row r="735" spans="1:29" ht="12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</row>
    <row r="736" spans="1:29" ht="12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</row>
    <row r="737" spans="1:29" ht="12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</row>
    <row r="738" spans="1:29" ht="12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</row>
    <row r="739" spans="1:29" ht="12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</row>
    <row r="740" spans="1:29" ht="12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</row>
    <row r="741" spans="1:29" ht="12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</row>
    <row r="742" spans="1:29" ht="12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</row>
    <row r="743" spans="1:29" ht="12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</row>
    <row r="744" spans="1:29" ht="12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</row>
    <row r="745" spans="1:29" ht="12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</row>
    <row r="746" spans="1:29" ht="12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</row>
    <row r="747" spans="1:29" ht="12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</row>
    <row r="748" spans="1:29" ht="12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</row>
    <row r="749" spans="1:29" ht="12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</row>
    <row r="750" spans="1:29" ht="12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</row>
    <row r="751" spans="1:29" ht="12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</row>
    <row r="752" spans="1:29" ht="12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</row>
    <row r="753" spans="1:29" ht="12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</row>
    <row r="754" spans="1:29" ht="12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</row>
    <row r="755" spans="1:29" ht="12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</row>
    <row r="756" spans="1:29" ht="12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</row>
    <row r="757" spans="1:29" ht="12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</row>
    <row r="758" spans="1:29" ht="12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</row>
    <row r="759" spans="1:29" ht="12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</row>
    <row r="760" spans="1:29" ht="12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</row>
    <row r="761" spans="1:29" ht="12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</row>
    <row r="762" spans="1:29" ht="12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</row>
    <row r="763" spans="1:29" ht="12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</row>
    <row r="764" spans="1:29" ht="12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</row>
    <row r="765" spans="1:29" ht="12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</row>
    <row r="766" spans="1:29" ht="12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</row>
    <row r="767" spans="1:29" ht="12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</row>
    <row r="768" spans="1:29" ht="12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</row>
    <row r="769" spans="1:29" ht="12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</row>
    <row r="770" spans="1:29" ht="12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</row>
    <row r="771" spans="1:29" ht="12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</row>
    <row r="772" spans="1:29" ht="12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</row>
    <row r="773" spans="1:29" ht="12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</row>
    <row r="774" spans="1:29" ht="12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</row>
    <row r="775" spans="1:29" ht="12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</row>
    <row r="776" spans="1:29" ht="12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</row>
    <row r="777" spans="1:29" ht="12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</row>
    <row r="778" spans="1:29" ht="12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</row>
    <row r="779" spans="1:29" ht="12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</row>
    <row r="780" spans="1:29" ht="12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</row>
    <row r="781" spans="1:29" ht="12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</row>
    <row r="782" spans="1:29" ht="12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</row>
    <row r="783" spans="1:29" ht="12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</row>
    <row r="784" spans="1:29" ht="12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</row>
    <row r="785" spans="1:29" ht="12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</row>
    <row r="786" spans="1:29" ht="12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</row>
    <row r="787" spans="1:29" ht="12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</row>
    <row r="788" spans="1:29" ht="12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</row>
    <row r="789" spans="1:29" ht="12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</row>
    <row r="790" spans="1:29" ht="12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</row>
    <row r="791" spans="1:29" ht="12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</row>
    <row r="792" spans="1:29" ht="12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</row>
    <row r="793" spans="1:29" ht="12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</row>
    <row r="794" spans="1:29" ht="12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</row>
    <row r="795" spans="1:29" ht="12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</row>
    <row r="796" spans="1:29" ht="12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</row>
    <row r="797" spans="1:29" ht="12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</row>
    <row r="798" spans="1:29" ht="12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</row>
    <row r="799" spans="1:29" ht="12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</row>
    <row r="800" spans="1:29" ht="12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</row>
    <row r="801" spans="1:29" ht="12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</row>
    <row r="802" spans="1:29" ht="12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</row>
    <row r="803" spans="1:29" ht="12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</row>
    <row r="804" spans="1:29" ht="12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</row>
    <row r="805" spans="1:29" ht="12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</row>
    <row r="806" spans="1:29" ht="12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</row>
    <row r="807" spans="1:29" ht="12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</row>
    <row r="808" spans="1:29" ht="12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</row>
    <row r="809" spans="1:29" ht="12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</row>
    <row r="810" spans="1:29" ht="12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</row>
    <row r="811" spans="1:29" ht="12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</row>
    <row r="812" spans="1:29" ht="12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</row>
    <row r="813" spans="1:29" ht="12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</row>
    <row r="814" spans="1:29" ht="12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</row>
    <row r="815" spans="1:29" ht="12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</row>
    <row r="816" spans="1:29" ht="12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</row>
    <row r="817" spans="1:29" ht="12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</row>
    <row r="818" spans="1:29" ht="12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</row>
    <row r="819" spans="1:29" ht="12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</row>
    <row r="820" spans="1:29" ht="12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</row>
    <row r="821" spans="1:29" ht="12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</row>
    <row r="822" spans="1:29" ht="12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</row>
    <row r="823" spans="1:29" ht="12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</row>
    <row r="824" spans="1:29" ht="12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</row>
    <row r="825" spans="1:29" ht="12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</row>
    <row r="826" spans="1:29" ht="12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</row>
    <row r="827" spans="1:29" ht="12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</row>
    <row r="828" spans="1:29" ht="12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</row>
    <row r="829" spans="1:29" ht="12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</row>
    <row r="830" spans="1:29" ht="12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</row>
    <row r="831" spans="1:29" ht="12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</row>
    <row r="832" spans="1:29" ht="12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</row>
    <row r="833" spans="1:29" ht="12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</row>
    <row r="834" spans="1:29" ht="12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</row>
    <row r="835" spans="1:29" ht="12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</row>
    <row r="836" spans="1:29" ht="12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</row>
    <row r="837" spans="1:29" ht="12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</row>
    <row r="838" spans="1:29" ht="12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</row>
    <row r="839" spans="1:29" ht="12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</row>
    <row r="840" spans="1:29" ht="12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</row>
    <row r="841" spans="1:29" ht="12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</row>
    <row r="842" spans="1:29" ht="12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</row>
    <row r="843" spans="1:29" ht="12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</row>
    <row r="844" spans="1:29" ht="12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</row>
    <row r="845" spans="1:29" ht="12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</row>
    <row r="846" spans="1:29" ht="12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</row>
    <row r="847" spans="1:29" ht="12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</row>
    <row r="848" spans="1:29" ht="12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</row>
    <row r="849" spans="1:29" ht="12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</row>
    <row r="850" spans="1:29" ht="12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</row>
    <row r="851" spans="1:29" ht="12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</row>
    <row r="852" spans="1:29" ht="12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</row>
    <row r="853" spans="1:29" ht="12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</row>
    <row r="854" spans="1:29" ht="12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</row>
    <row r="855" spans="1:29" ht="12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</row>
    <row r="856" spans="1:29" ht="12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</row>
    <row r="857" spans="1:29" ht="12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</row>
    <row r="858" spans="1:29" ht="12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</row>
    <row r="859" spans="1:29" ht="12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</row>
    <row r="860" spans="1:29" ht="12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</row>
    <row r="861" spans="1:29" ht="12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</row>
    <row r="862" spans="1:29" ht="12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</row>
    <row r="863" spans="1:29" ht="12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</row>
    <row r="864" spans="1:29" ht="12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</row>
    <row r="865" spans="1:29" ht="12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</row>
    <row r="866" spans="1:29" ht="12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</row>
    <row r="867" spans="1:29" ht="12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</row>
    <row r="868" spans="1:29" ht="12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</row>
    <row r="869" spans="1:29" ht="12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</row>
    <row r="870" spans="1:29" ht="12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</row>
    <row r="871" spans="1:29" ht="12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</row>
    <row r="872" spans="1:29" ht="12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</row>
    <row r="873" spans="1:29" ht="12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</row>
    <row r="874" spans="1:29" ht="12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</row>
    <row r="875" spans="1:29" ht="12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</row>
    <row r="876" spans="1:29" ht="12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</row>
    <row r="877" spans="1:29" ht="12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</row>
    <row r="878" spans="1:29" ht="12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</row>
    <row r="879" spans="1:29" ht="12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</row>
    <row r="880" spans="1:29" ht="12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</row>
    <row r="881" spans="1:29" ht="12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</row>
    <row r="882" spans="1:29" ht="12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</row>
    <row r="883" spans="1:29" ht="12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</row>
    <row r="884" spans="1:29" ht="12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</row>
    <row r="885" spans="1:29" ht="12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</row>
    <row r="886" spans="1:29" ht="12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</row>
    <row r="887" spans="1:29" ht="12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</row>
    <row r="888" spans="1:29" ht="12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</row>
    <row r="889" spans="1:29" ht="12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</row>
    <row r="890" spans="1:29" ht="12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</row>
    <row r="891" spans="1:29" ht="12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</row>
    <row r="892" spans="1:29" ht="12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</row>
    <row r="893" spans="1:29" ht="12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</row>
    <row r="894" spans="1:29" ht="12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</row>
    <row r="895" spans="1:29" ht="12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</row>
    <row r="896" spans="1:29" ht="12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</row>
    <row r="897" spans="1:29" ht="12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</row>
    <row r="898" spans="1:29" ht="12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</row>
    <row r="899" spans="1:29" ht="12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</row>
    <row r="900" spans="1:29" ht="12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</row>
    <row r="901" spans="1:29" ht="12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</row>
    <row r="902" spans="1:29" ht="12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</row>
    <row r="903" spans="1:29" ht="12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</row>
    <row r="904" spans="1:29" ht="12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</row>
    <row r="905" spans="1:29" ht="12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</row>
    <row r="906" spans="1:29" ht="12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</row>
    <row r="907" spans="1:29" ht="12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</row>
    <row r="908" spans="1:29" ht="12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</row>
    <row r="909" spans="1:29" ht="12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</row>
    <row r="910" spans="1:29" ht="12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</row>
    <row r="911" spans="1:29" ht="12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</row>
    <row r="912" spans="1:29" ht="12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</row>
    <row r="913" spans="1:29" ht="12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</row>
    <row r="914" spans="1:29" ht="12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</row>
    <row r="915" spans="1:29" ht="12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</row>
    <row r="916" spans="1:29" ht="12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</row>
    <row r="917" spans="1:29" ht="12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</row>
    <row r="918" spans="1:29" ht="12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</row>
    <row r="919" spans="1:29" ht="12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</row>
    <row r="920" spans="1:29" ht="12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</row>
    <row r="921" spans="1:29" ht="12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</row>
    <row r="922" spans="1:29" ht="12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</row>
    <row r="923" spans="1:29" ht="12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</row>
    <row r="924" spans="1:29" ht="12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</row>
    <row r="925" spans="1:29" ht="12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</row>
    <row r="926" spans="1:29" ht="12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</row>
    <row r="927" spans="1:29" ht="12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</row>
    <row r="928" spans="1:29" ht="12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</row>
    <row r="929" spans="1:29" ht="12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</row>
    <row r="930" spans="1:29" ht="12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</row>
    <row r="931" spans="1:29" ht="12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</row>
    <row r="932" spans="1:29" ht="12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</row>
    <row r="933" spans="1:29" ht="12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</row>
    <row r="934" spans="1:29" ht="12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</row>
    <row r="935" spans="1:29" ht="12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</row>
    <row r="936" spans="1:29" ht="12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</row>
    <row r="937" spans="1:29" ht="12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</row>
    <row r="938" spans="1:29" ht="12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</row>
    <row r="939" spans="1:29" ht="12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</row>
    <row r="940" spans="1:29" ht="12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</row>
    <row r="941" spans="1:29" ht="12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</row>
    <row r="942" spans="1:29" ht="12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</row>
    <row r="943" spans="1:29" ht="12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</row>
    <row r="944" spans="1:29" ht="12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</row>
    <row r="945" spans="1:29" ht="12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</row>
    <row r="946" spans="1:29" ht="12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</row>
    <row r="947" spans="1:29" ht="12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</row>
    <row r="948" spans="1:29" ht="12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</row>
    <row r="949" spans="1:29" ht="12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</row>
    <row r="950" spans="1:29" ht="12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</row>
    <row r="951" spans="1:29" ht="12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</row>
    <row r="952" spans="1:29" ht="12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</row>
    <row r="953" spans="1:29" ht="12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</row>
    <row r="954" spans="1:29" ht="12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</row>
    <row r="955" spans="1:29" ht="12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</row>
    <row r="956" spans="1:29" ht="12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</row>
    <row r="957" spans="1:29" ht="12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</row>
    <row r="958" spans="1:29" ht="12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</row>
    <row r="959" spans="1:29" ht="12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</row>
    <row r="960" spans="1:29" ht="12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</row>
    <row r="961" spans="1:29" ht="12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</row>
    <row r="962" spans="1:29" ht="12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</row>
    <row r="963" spans="1:29" ht="12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</row>
    <row r="964" spans="1:29" ht="12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</row>
    <row r="965" spans="1:29" ht="12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</row>
    <row r="966" spans="1:29" ht="12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</row>
    <row r="967" spans="1:29" ht="12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</row>
    <row r="968" spans="1:29" ht="12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</row>
    <row r="969" spans="1:29" ht="12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</row>
    <row r="970" spans="1:29" ht="12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</row>
    <row r="971" spans="1:29" ht="12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</row>
    <row r="972" spans="1:29" ht="12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</row>
    <row r="973" spans="1:29" ht="12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</row>
    <row r="974" spans="1:29" ht="12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</row>
    <row r="975" spans="1:29" ht="12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</row>
    <row r="976" spans="1:29" ht="12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</row>
    <row r="977" spans="1:29" ht="12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</row>
    <row r="978" spans="1:29" ht="12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</row>
    <row r="979" spans="1:29" ht="12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</row>
    <row r="980" spans="1:29" ht="12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</row>
    <row r="981" spans="1:29" ht="12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</row>
  </sheetData>
  <sortState ref="B7:X11">
    <sortCondition descending="1" ref="W7:W11"/>
  </sortState>
  <pageMargins left="0.25" right="0.25" top="0.75" bottom="0.75" header="0" footer="0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967"/>
  <sheetViews>
    <sheetView workbookViewId="0"/>
  </sheetViews>
  <sheetFormatPr defaultColWidth="14.44140625" defaultRowHeight="15" customHeight="1"/>
  <cols>
    <col min="1" max="1" width="4.33203125" style="53" customWidth="1"/>
    <col min="2" max="2" width="7.33203125" style="53" bestFit="1" customWidth="1"/>
    <col min="3" max="3" width="14" style="53" bestFit="1" customWidth="1"/>
    <col min="4" max="4" width="10.33203125" style="53" bestFit="1" customWidth="1"/>
    <col min="5" max="5" width="10.5546875" style="53" bestFit="1" customWidth="1"/>
    <col min="6" max="6" width="10" style="53" bestFit="1" customWidth="1"/>
    <col min="7" max="7" width="22.44140625" style="53" customWidth="1"/>
    <col min="8" max="10" width="7.44140625" style="53" customWidth="1"/>
    <col min="11" max="11" width="4.5546875" style="53" bestFit="1" customWidth="1"/>
    <col min="12" max="14" width="7.44140625" style="53" customWidth="1"/>
    <col min="15" max="15" width="6.5546875" style="53" customWidth="1"/>
    <col min="16" max="16" width="4.44140625" style="53" bestFit="1" customWidth="1"/>
    <col min="17" max="26" width="8.6640625" style="53" customWidth="1"/>
    <col min="27" max="16384" width="14.44140625" style="53"/>
  </cols>
  <sheetData>
    <row r="1" spans="1:27" ht="21">
      <c r="A1" s="6" t="s">
        <v>349</v>
      </c>
      <c r="B1" s="7"/>
      <c r="C1" s="8"/>
      <c r="D1" s="8"/>
      <c r="E1" s="8"/>
      <c r="F1" s="8"/>
      <c r="G1" s="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ht="12.75" customHeight="1">
      <c r="A2" s="8" t="s">
        <v>5</v>
      </c>
      <c r="B2" s="8"/>
      <c r="C2" s="8"/>
      <c r="D2" s="8"/>
      <c r="E2" s="8"/>
      <c r="F2" s="8"/>
      <c r="G2" s="58">
        <v>45698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12" customHeight="1">
      <c r="A3" s="52"/>
      <c r="B3" s="52"/>
      <c r="C3" s="52"/>
      <c r="D3" s="52"/>
      <c r="E3" s="52"/>
      <c r="F3" s="52"/>
      <c r="G3" s="54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7" ht="12" customHeight="1">
      <c r="A4" s="52"/>
      <c r="B4" s="52"/>
      <c r="C4" s="64" t="s">
        <v>27</v>
      </c>
      <c r="D4" s="64"/>
      <c r="E4" s="9" t="s">
        <v>225</v>
      </c>
      <c r="F4" s="8"/>
      <c r="G4" s="64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7" ht="12" customHeight="1" thickBot="1">
      <c r="A5" s="52"/>
      <c r="B5" s="52"/>
      <c r="C5" s="52"/>
      <c r="D5" s="52"/>
      <c r="E5" s="52"/>
      <c r="F5" s="52"/>
      <c r="G5" s="52"/>
      <c r="H5" s="119" t="s">
        <v>28</v>
      </c>
      <c r="I5" s="120"/>
      <c r="J5" s="120"/>
      <c r="K5" s="120"/>
      <c r="L5" s="120"/>
      <c r="M5" s="120"/>
      <c r="N5" s="12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7" ht="12" customHeight="1" thickBot="1">
      <c r="A6" s="65" t="s">
        <v>11</v>
      </c>
      <c r="B6" s="66" t="s">
        <v>1</v>
      </c>
      <c r="C6" s="67" t="s">
        <v>2</v>
      </c>
      <c r="D6" s="68" t="s">
        <v>3</v>
      </c>
      <c r="E6" s="68" t="s">
        <v>100</v>
      </c>
      <c r="F6" s="68" t="s">
        <v>17</v>
      </c>
      <c r="G6" s="68" t="s">
        <v>4</v>
      </c>
      <c r="H6" s="69" t="s">
        <v>12</v>
      </c>
      <c r="I6" s="69" t="s">
        <v>14</v>
      </c>
      <c r="J6" s="69" t="s">
        <v>15</v>
      </c>
      <c r="K6" s="98" t="s">
        <v>21</v>
      </c>
      <c r="L6" s="69" t="s">
        <v>16</v>
      </c>
      <c r="M6" s="69" t="s">
        <v>29</v>
      </c>
      <c r="N6" s="69" t="s">
        <v>30</v>
      </c>
      <c r="O6" s="77" t="s">
        <v>25</v>
      </c>
      <c r="P6" s="71" t="s">
        <v>13</v>
      </c>
    </row>
    <row r="7" spans="1:27" customFormat="1" ht="21.6" customHeight="1">
      <c r="A7" s="37">
        <v>1</v>
      </c>
      <c r="B7" s="4" t="s">
        <v>39</v>
      </c>
      <c r="C7" s="28" t="s">
        <v>205</v>
      </c>
      <c r="D7" s="24">
        <v>37368</v>
      </c>
      <c r="E7" s="23" t="s">
        <v>35</v>
      </c>
      <c r="F7" s="23" t="s">
        <v>36</v>
      </c>
      <c r="G7" s="23" t="s">
        <v>206</v>
      </c>
      <c r="H7" s="38" t="s">
        <v>373</v>
      </c>
      <c r="I7" s="36">
        <v>5.82</v>
      </c>
      <c r="J7" s="36">
        <v>5.85</v>
      </c>
      <c r="K7" s="107">
        <v>10</v>
      </c>
      <c r="L7" s="36" t="s">
        <v>373</v>
      </c>
      <c r="M7" s="36" t="s">
        <v>373</v>
      </c>
      <c r="N7" s="36">
        <v>5.98</v>
      </c>
      <c r="O7" s="101">
        <f t="shared" ref="O7:O16" si="0">MAX(H7:J7,L7:N7)</f>
        <v>5.98</v>
      </c>
      <c r="P7" s="35" t="str">
        <f t="shared" ref="P7:P12" si="1">IF(ISBLANK(O7),"",IF(O7="NM","",IF(O7="DNS","",IF(O7&lt;3.6,"",IF(O7&gt;=6.62,"TSM",IF(O7&gt;=6.3,"SM",IF(O7&gt;=6,"KSM",IF(O7&gt;=5.6,"I A",IF(O7&gt;=5.15,"II A",IF(O7&gt;=4.6,"III A",IF(O7&gt;=4.2,"I JA",IF(O7&gt;=3.85,"II JA",IF(O7&gt;=3.6,"III JA")))))))))))))</f>
        <v>I A</v>
      </c>
    </row>
    <row r="8" spans="1:27" customFormat="1" ht="21.6" customHeight="1">
      <c r="A8" s="37">
        <v>2</v>
      </c>
      <c r="B8" s="4" t="s">
        <v>200</v>
      </c>
      <c r="C8" s="28" t="s">
        <v>201</v>
      </c>
      <c r="D8" s="24">
        <v>36756</v>
      </c>
      <c r="E8" s="23" t="s">
        <v>35</v>
      </c>
      <c r="F8" s="23" t="s">
        <v>72</v>
      </c>
      <c r="G8" s="23" t="s">
        <v>185</v>
      </c>
      <c r="H8" s="38" t="s">
        <v>72</v>
      </c>
      <c r="I8" s="36" t="s">
        <v>373</v>
      </c>
      <c r="J8" s="36">
        <v>5.42</v>
      </c>
      <c r="K8" s="107">
        <v>9</v>
      </c>
      <c r="L8" s="36">
        <v>5.52</v>
      </c>
      <c r="M8" s="36" t="s">
        <v>373</v>
      </c>
      <c r="N8" s="36">
        <v>5.55</v>
      </c>
      <c r="O8" s="101">
        <f t="shared" si="0"/>
        <v>5.55</v>
      </c>
      <c r="P8" s="35" t="str">
        <f t="shared" si="1"/>
        <v>II A</v>
      </c>
    </row>
    <row r="9" spans="1:27" customFormat="1" ht="21.6" customHeight="1">
      <c r="A9" s="37">
        <v>3</v>
      </c>
      <c r="B9" s="4" t="s">
        <v>106</v>
      </c>
      <c r="C9" s="28" t="s">
        <v>118</v>
      </c>
      <c r="D9" s="24">
        <v>38919</v>
      </c>
      <c r="E9" s="23" t="s">
        <v>35</v>
      </c>
      <c r="F9" s="23" t="s">
        <v>36</v>
      </c>
      <c r="G9" s="23" t="s">
        <v>120</v>
      </c>
      <c r="H9" s="38">
        <v>5</v>
      </c>
      <c r="I9" s="36">
        <v>5.13</v>
      </c>
      <c r="J9" s="36">
        <v>5</v>
      </c>
      <c r="K9" s="107">
        <v>8</v>
      </c>
      <c r="L9" s="36">
        <v>5.27</v>
      </c>
      <c r="M9" s="36">
        <v>4.9000000000000004</v>
      </c>
      <c r="N9" s="36">
        <v>5.0999999999999996</v>
      </c>
      <c r="O9" s="101">
        <f t="shared" si="0"/>
        <v>5.27</v>
      </c>
      <c r="P9" s="35" t="str">
        <f t="shared" si="1"/>
        <v>II A</v>
      </c>
    </row>
    <row r="10" spans="1:27" customFormat="1" ht="21.6" customHeight="1">
      <c r="A10" s="37">
        <v>4</v>
      </c>
      <c r="B10" s="4" t="s">
        <v>269</v>
      </c>
      <c r="C10" s="28" t="s">
        <v>270</v>
      </c>
      <c r="D10" s="24">
        <v>38590</v>
      </c>
      <c r="E10" s="23" t="s">
        <v>35</v>
      </c>
      <c r="F10" s="23" t="s">
        <v>36</v>
      </c>
      <c r="G10" s="23" t="s">
        <v>271</v>
      </c>
      <c r="H10" s="38" t="s">
        <v>373</v>
      </c>
      <c r="I10" s="36" t="s">
        <v>373</v>
      </c>
      <c r="J10" s="36">
        <v>4.8499999999999996</v>
      </c>
      <c r="K10" s="107">
        <v>6</v>
      </c>
      <c r="L10" s="36" t="s">
        <v>373</v>
      </c>
      <c r="M10" s="36">
        <v>5.18</v>
      </c>
      <c r="N10" s="36" t="s">
        <v>373</v>
      </c>
      <c r="O10" s="101">
        <f t="shared" si="0"/>
        <v>5.18</v>
      </c>
      <c r="P10" s="35" t="str">
        <f t="shared" si="1"/>
        <v>II A</v>
      </c>
    </row>
    <row r="11" spans="1:27" customFormat="1" ht="21.6" customHeight="1">
      <c r="A11" s="37">
        <v>5</v>
      </c>
      <c r="B11" s="4" t="s">
        <v>195</v>
      </c>
      <c r="C11" s="28" t="s">
        <v>196</v>
      </c>
      <c r="D11" s="24">
        <v>38443</v>
      </c>
      <c r="E11" s="23" t="s">
        <v>35</v>
      </c>
      <c r="F11" s="23" t="s">
        <v>36</v>
      </c>
      <c r="G11" s="23" t="s">
        <v>59</v>
      </c>
      <c r="H11" s="38" t="s">
        <v>373</v>
      </c>
      <c r="I11" s="36">
        <v>3.7</v>
      </c>
      <c r="J11" s="36" t="s">
        <v>373</v>
      </c>
      <c r="K11" s="107">
        <v>1</v>
      </c>
      <c r="L11" s="36">
        <v>5.08</v>
      </c>
      <c r="M11" s="36" t="s">
        <v>373</v>
      </c>
      <c r="N11" s="36" t="s">
        <v>373</v>
      </c>
      <c r="O11" s="101">
        <f t="shared" si="0"/>
        <v>5.08</v>
      </c>
      <c r="P11" s="35" t="str">
        <f t="shared" si="1"/>
        <v>III A</v>
      </c>
    </row>
    <row r="12" spans="1:27" customFormat="1" ht="21.6" customHeight="1">
      <c r="A12" s="37">
        <v>6</v>
      </c>
      <c r="B12" s="4" t="s">
        <v>272</v>
      </c>
      <c r="C12" s="28" t="s">
        <v>270</v>
      </c>
      <c r="D12" s="24">
        <v>38590</v>
      </c>
      <c r="E12" s="23" t="s">
        <v>35</v>
      </c>
      <c r="F12" s="23" t="s">
        <v>36</v>
      </c>
      <c r="G12" s="23" t="s">
        <v>52</v>
      </c>
      <c r="H12" s="38" t="s">
        <v>373</v>
      </c>
      <c r="I12" s="36">
        <v>4.9000000000000004</v>
      </c>
      <c r="J12" s="36">
        <v>3.2</v>
      </c>
      <c r="K12" s="107">
        <v>7</v>
      </c>
      <c r="L12" s="36">
        <v>4.66</v>
      </c>
      <c r="M12" s="36">
        <v>4.8899999999999997</v>
      </c>
      <c r="N12" s="36" t="s">
        <v>373</v>
      </c>
      <c r="O12" s="101">
        <f t="shared" si="0"/>
        <v>4.9000000000000004</v>
      </c>
      <c r="P12" s="35" t="str">
        <f t="shared" si="1"/>
        <v>III A</v>
      </c>
    </row>
    <row r="13" spans="1:27" customFormat="1" ht="21.6" customHeight="1">
      <c r="A13" s="37">
        <v>7</v>
      </c>
      <c r="B13" s="4" t="s">
        <v>50</v>
      </c>
      <c r="C13" s="28" t="s">
        <v>51</v>
      </c>
      <c r="D13" s="24">
        <v>40143</v>
      </c>
      <c r="E13" s="23" t="s">
        <v>35</v>
      </c>
      <c r="F13" s="23" t="s">
        <v>36</v>
      </c>
      <c r="G13" s="23" t="s">
        <v>52</v>
      </c>
      <c r="H13" s="38">
        <v>4.41</v>
      </c>
      <c r="I13" s="36">
        <v>4.66</v>
      </c>
      <c r="J13" s="36">
        <v>4.55</v>
      </c>
      <c r="K13" s="107">
        <v>5</v>
      </c>
      <c r="L13" s="36">
        <v>4.54</v>
      </c>
      <c r="M13" s="36">
        <v>4.58</v>
      </c>
      <c r="N13" s="36"/>
      <c r="O13" s="101">
        <f t="shared" si="0"/>
        <v>4.66</v>
      </c>
      <c r="P13" s="35" t="str">
        <f t="shared" ref="P13:P16" si="2">IF(ISBLANK(O13),"",IF(O13="NM","",IF(O13="DNS","",IF(O13&lt;3.6,"",IF(O13&gt;=6.62,"TSM",IF(O13&gt;=6.3,"SM",IF(O13&gt;=6,"KSM",IF(O13&gt;=5.6,"I A",IF(O13&gt;=5.15,"II A",IF(O13&gt;=4.6,"III A",IF(O13&gt;=4.2,"I JA",IF(O13&gt;=3.85,"II JA",IF(O13&gt;=3.6,"III JA")))))))))))))</f>
        <v>III A</v>
      </c>
    </row>
    <row r="14" spans="1:27" customFormat="1" ht="21.6" customHeight="1">
      <c r="A14" s="37">
        <v>8</v>
      </c>
      <c r="B14" s="4" t="s">
        <v>40</v>
      </c>
      <c r="C14" s="28" t="s">
        <v>90</v>
      </c>
      <c r="D14" s="24">
        <v>40077</v>
      </c>
      <c r="E14" s="23" t="s">
        <v>35</v>
      </c>
      <c r="F14" s="23" t="s">
        <v>36</v>
      </c>
      <c r="G14" s="23" t="s">
        <v>60</v>
      </c>
      <c r="H14" s="38" t="s">
        <v>373</v>
      </c>
      <c r="I14" s="36">
        <v>3.97</v>
      </c>
      <c r="J14" s="36">
        <v>3.95</v>
      </c>
      <c r="K14" s="107">
        <v>4</v>
      </c>
      <c r="L14" s="36">
        <v>3.91</v>
      </c>
      <c r="M14" s="36">
        <v>3.89</v>
      </c>
      <c r="N14" s="36"/>
      <c r="O14" s="101">
        <f t="shared" si="0"/>
        <v>3.97</v>
      </c>
      <c r="P14" s="35" t="str">
        <f t="shared" si="2"/>
        <v>II JA</v>
      </c>
    </row>
    <row r="15" spans="1:27" customFormat="1" ht="21.6" customHeight="1">
      <c r="A15" s="37">
        <v>9</v>
      </c>
      <c r="B15" s="4" t="s">
        <v>344</v>
      </c>
      <c r="C15" s="28" t="s">
        <v>345</v>
      </c>
      <c r="D15" s="24">
        <v>39891</v>
      </c>
      <c r="E15" s="23" t="s">
        <v>35</v>
      </c>
      <c r="F15" s="23" t="s">
        <v>36</v>
      </c>
      <c r="G15" s="23" t="s">
        <v>60</v>
      </c>
      <c r="H15" s="38">
        <v>3.72</v>
      </c>
      <c r="I15" s="36">
        <v>3.65</v>
      </c>
      <c r="J15" s="36">
        <v>3.69</v>
      </c>
      <c r="K15" s="107">
        <v>2</v>
      </c>
      <c r="L15" s="36">
        <v>3.86</v>
      </c>
      <c r="M15" s="36"/>
      <c r="N15" s="36"/>
      <c r="O15" s="101">
        <f t="shared" si="0"/>
        <v>3.86</v>
      </c>
      <c r="P15" s="35" t="str">
        <f t="shared" si="2"/>
        <v>II JA</v>
      </c>
    </row>
    <row r="16" spans="1:27" customFormat="1" ht="21.6" customHeight="1">
      <c r="A16" s="37">
        <v>10</v>
      </c>
      <c r="B16" s="4" t="s">
        <v>39</v>
      </c>
      <c r="C16" s="28" t="s">
        <v>92</v>
      </c>
      <c r="D16" s="24">
        <v>39804</v>
      </c>
      <c r="E16" s="23" t="s">
        <v>35</v>
      </c>
      <c r="F16" s="23" t="s">
        <v>36</v>
      </c>
      <c r="G16" s="23" t="s">
        <v>41</v>
      </c>
      <c r="H16" s="38">
        <v>3.79</v>
      </c>
      <c r="I16" s="36">
        <v>3.32</v>
      </c>
      <c r="J16" s="36">
        <v>3.37</v>
      </c>
      <c r="K16" s="107">
        <v>3</v>
      </c>
      <c r="L16" s="36">
        <v>3.73</v>
      </c>
      <c r="M16" s="36"/>
      <c r="N16" s="36"/>
      <c r="O16" s="101">
        <f t="shared" si="0"/>
        <v>3.79</v>
      </c>
      <c r="P16" s="35" t="str">
        <f t="shared" si="2"/>
        <v>III JA</v>
      </c>
    </row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</sheetData>
  <sortState ref="B7:O16">
    <sortCondition descending="1" ref="O7:O16"/>
  </sortState>
  <mergeCells count="1">
    <mergeCell ref="H5:N5"/>
  </mergeCells>
  <pageMargins left="0.69" right="0.75" top="1" bottom="0.81" header="0" footer="0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975"/>
  <sheetViews>
    <sheetView topLeftCell="A3" workbookViewId="0">
      <selection activeCell="A7" sqref="A7"/>
    </sheetView>
  </sheetViews>
  <sheetFormatPr defaultColWidth="14.44140625" defaultRowHeight="15" customHeight="1"/>
  <cols>
    <col min="1" max="1" width="4.44140625" style="53" customWidth="1"/>
    <col min="2" max="2" width="8.109375" style="53" bestFit="1" customWidth="1"/>
    <col min="3" max="3" width="11.44140625" style="53" bestFit="1" customWidth="1"/>
    <col min="4" max="4" width="10.33203125" style="53" bestFit="1" customWidth="1"/>
    <col min="5" max="5" width="7.109375" style="53" bestFit="1" customWidth="1"/>
    <col min="6" max="6" width="6.88671875" style="53" bestFit="1" customWidth="1"/>
    <col min="7" max="7" width="20.5546875" style="53" bestFit="1" customWidth="1"/>
    <col min="8" max="10" width="7.21875" style="53" customWidth="1"/>
    <col min="11" max="11" width="4.5546875" style="53" bestFit="1" customWidth="1"/>
    <col min="12" max="14" width="7" style="53" customWidth="1"/>
    <col min="15" max="15" width="6.5546875" style="53" customWidth="1"/>
    <col min="16" max="16" width="4.44140625" style="53" bestFit="1" customWidth="1"/>
    <col min="17" max="26" width="8.6640625" style="53" customWidth="1"/>
    <col min="27" max="16384" width="14.44140625" style="53"/>
  </cols>
  <sheetData>
    <row r="1" spans="1:27" ht="21">
      <c r="A1" s="6" t="s">
        <v>349</v>
      </c>
      <c r="B1" s="7"/>
      <c r="C1" s="8"/>
      <c r="D1" s="8"/>
      <c r="E1" s="8"/>
      <c r="F1" s="8"/>
      <c r="G1" s="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ht="12.75" customHeight="1">
      <c r="A2" s="8" t="s">
        <v>5</v>
      </c>
      <c r="B2" s="8"/>
      <c r="C2" s="8"/>
      <c r="D2" s="8"/>
      <c r="E2" s="8"/>
      <c r="F2" s="8"/>
      <c r="G2" s="58">
        <v>45698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16.5" customHeight="1">
      <c r="A3" s="55"/>
      <c r="B3" s="56"/>
      <c r="C3" s="57"/>
      <c r="D3" s="58"/>
      <c r="E3" s="59"/>
      <c r="F3" s="59"/>
      <c r="G3" s="59"/>
      <c r="H3" s="60"/>
      <c r="I3" s="60"/>
      <c r="J3" s="60"/>
      <c r="K3" s="60"/>
      <c r="L3" s="60"/>
      <c r="M3" s="60"/>
      <c r="N3" s="60"/>
      <c r="O3" s="62"/>
      <c r="P3" s="63"/>
    </row>
    <row r="4" spans="1:27" ht="12" customHeight="1">
      <c r="A4" s="52"/>
      <c r="B4" s="52"/>
      <c r="C4" s="64" t="s">
        <v>27</v>
      </c>
      <c r="D4" s="64"/>
      <c r="E4" s="9" t="s">
        <v>226</v>
      </c>
      <c r="F4" s="8" t="s">
        <v>224</v>
      </c>
      <c r="G4" s="64"/>
      <c r="H4" s="52"/>
      <c r="I4" s="52"/>
      <c r="J4" s="52"/>
      <c r="K4" s="52"/>
      <c r="L4" s="52"/>
      <c r="M4" s="52"/>
      <c r="N4" s="52"/>
      <c r="O4" s="52"/>
    </row>
    <row r="5" spans="1:27" ht="12" customHeight="1" thickBot="1">
      <c r="A5" s="52"/>
      <c r="B5" s="52"/>
      <c r="C5" s="52"/>
      <c r="D5" s="52"/>
      <c r="E5" s="52"/>
      <c r="F5" s="52"/>
      <c r="G5" s="52"/>
      <c r="H5" s="119" t="s">
        <v>28</v>
      </c>
      <c r="I5" s="120"/>
      <c r="J5" s="120"/>
      <c r="K5" s="120"/>
      <c r="L5" s="120"/>
      <c r="M5" s="120"/>
      <c r="N5" s="121"/>
      <c r="O5" s="52"/>
      <c r="T5" s="79"/>
    </row>
    <row r="6" spans="1:27" ht="12" customHeight="1" thickBot="1">
      <c r="A6" s="65" t="s">
        <v>11</v>
      </c>
      <c r="B6" s="66" t="s">
        <v>1</v>
      </c>
      <c r="C6" s="67" t="s">
        <v>2</v>
      </c>
      <c r="D6" s="68" t="s">
        <v>3</v>
      </c>
      <c r="E6" s="68" t="s">
        <v>100</v>
      </c>
      <c r="F6" s="68" t="s">
        <v>17</v>
      </c>
      <c r="G6" s="68" t="s">
        <v>4</v>
      </c>
      <c r="H6" s="69" t="s">
        <v>12</v>
      </c>
      <c r="I6" s="69" t="s">
        <v>14</v>
      </c>
      <c r="J6" s="69" t="s">
        <v>15</v>
      </c>
      <c r="K6" s="98" t="s">
        <v>21</v>
      </c>
      <c r="L6" s="69" t="s">
        <v>16</v>
      </c>
      <c r="M6" s="69" t="s">
        <v>29</v>
      </c>
      <c r="N6" s="69" t="s">
        <v>30</v>
      </c>
      <c r="O6" s="70" t="s">
        <v>25</v>
      </c>
      <c r="P6" s="71" t="s">
        <v>13</v>
      </c>
      <c r="T6" s="79"/>
    </row>
    <row r="7" spans="1:27" ht="21.6" customHeight="1">
      <c r="A7" s="72">
        <v>1</v>
      </c>
      <c r="B7" s="4" t="s">
        <v>149</v>
      </c>
      <c r="C7" s="28" t="s">
        <v>254</v>
      </c>
      <c r="D7" s="24">
        <v>32722</v>
      </c>
      <c r="E7" s="23" t="s">
        <v>35</v>
      </c>
      <c r="F7" s="23" t="s">
        <v>72</v>
      </c>
      <c r="G7" s="23" t="s">
        <v>59</v>
      </c>
      <c r="H7" s="78">
        <v>7.18</v>
      </c>
      <c r="I7" s="78" t="s">
        <v>72</v>
      </c>
      <c r="J7" s="78" t="s">
        <v>72</v>
      </c>
      <c r="K7" s="106">
        <v>10</v>
      </c>
      <c r="L7" s="78" t="s">
        <v>373</v>
      </c>
      <c r="M7" s="78">
        <v>7.19</v>
      </c>
      <c r="N7" s="78">
        <v>7.22</v>
      </c>
      <c r="O7" s="101">
        <f t="shared" ref="O7:O18" si="0">MAX(H7:J7,L7:N7)</f>
        <v>7.22</v>
      </c>
      <c r="P7" s="75" t="str">
        <f t="shared" ref="P7:P18" si="1">IF(ISBLANK(O7),"",IF(O7="NM","",IF(O7="DNS","",IF(O7&lt;4,"",IF(O7&gt;=8.05,"TSM",IF(O7&gt;=7.65,"SM",IF(O7&gt;=7.2,"KSM",IF(O7&gt;=6.7,"I A",IF(O7&gt;=6.2,"II A",IF(O7&gt;=5.6,"III A",IF(O7&gt;=5,"I JA",IF(O7&gt;=4.45,"II JA",IF(O7&gt;=4,"III JA")))))))))))))</f>
        <v>KSM</v>
      </c>
    </row>
    <row r="8" spans="1:27" ht="21.6" customHeight="1">
      <c r="A8" s="72">
        <v>2</v>
      </c>
      <c r="B8" s="4" t="s">
        <v>266</v>
      </c>
      <c r="C8" s="28" t="s">
        <v>267</v>
      </c>
      <c r="D8" s="24">
        <v>35596</v>
      </c>
      <c r="E8" s="23" t="s">
        <v>158</v>
      </c>
      <c r="F8" s="23" t="s">
        <v>72</v>
      </c>
      <c r="G8" s="97" t="s">
        <v>268</v>
      </c>
      <c r="H8" s="78">
        <v>6.56</v>
      </c>
      <c r="I8" s="78">
        <v>6.79</v>
      </c>
      <c r="J8" s="78">
        <v>7.01</v>
      </c>
      <c r="K8" s="106">
        <v>9</v>
      </c>
      <c r="L8" s="78">
        <v>6.9</v>
      </c>
      <c r="M8" s="78">
        <v>6.9</v>
      </c>
      <c r="N8" s="78" t="s">
        <v>373</v>
      </c>
      <c r="O8" s="101">
        <f t="shared" si="0"/>
        <v>7.01</v>
      </c>
      <c r="P8" s="75" t="str">
        <f t="shared" si="1"/>
        <v>I A</v>
      </c>
    </row>
    <row r="9" spans="1:27" ht="21.6" customHeight="1">
      <c r="A9" s="72">
        <v>3</v>
      </c>
      <c r="B9" s="4" t="s">
        <v>85</v>
      </c>
      <c r="C9" s="28" t="s">
        <v>308</v>
      </c>
      <c r="D9" s="24">
        <v>36175</v>
      </c>
      <c r="E9" s="23" t="s">
        <v>309</v>
      </c>
      <c r="F9" s="23" t="s">
        <v>310</v>
      </c>
      <c r="G9" s="23" t="s">
        <v>311</v>
      </c>
      <c r="H9" s="78">
        <v>6.79</v>
      </c>
      <c r="I9" s="78">
        <v>6.96</v>
      </c>
      <c r="J9" s="78" t="s">
        <v>373</v>
      </c>
      <c r="K9" s="106">
        <v>8</v>
      </c>
      <c r="L9" s="78">
        <v>6.7</v>
      </c>
      <c r="M9" s="78" t="s">
        <v>373</v>
      </c>
      <c r="N9" s="78">
        <v>6.72</v>
      </c>
      <c r="O9" s="101">
        <f t="shared" si="0"/>
        <v>6.96</v>
      </c>
      <c r="P9" s="75" t="str">
        <f t="shared" si="1"/>
        <v>I A</v>
      </c>
    </row>
    <row r="10" spans="1:27" ht="21.6" customHeight="1">
      <c r="A10" s="72">
        <v>4</v>
      </c>
      <c r="B10" s="4" t="s">
        <v>81</v>
      </c>
      <c r="C10" s="28" t="s">
        <v>315</v>
      </c>
      <c r="D10" s="24">
        <v>33968</v>
      </c>
      <c r="E10" s="23" t="s">
        <v>158</v>
      </c>
      <c r="F10" s="23" t="s">
        <v>316</v>
      </c>
      <c r="G10" s="23" t="s">
        <v>317</v>
      </c>
      <c r="H10" s="78">
        <v>6.51</v>
      </c>
      <c r="I10" s="78">
        <v>6.67</v>
      </c>
      <c r="J10" s="78" t="s">
        <v>373</v>
      </c>
      <c r="K10" s="106">
        <v>7</v>
      </c>
      <c r="L10" s="78">
        <v>6.83</v>
      </c>
      <c r="M10" s="78">
        <v>6.89</v>
      </c>
      <c r="N10" s="78">
        <v>6.71</v>
      </c>
      <c r="O10" s="101">
        <f t="shared" si="0"/>
        <v>6.89</v>
      </c>
      <c r="P10" s="75" t="str">
        <f t="shared" si="1"/>
        <v>I A</v>
      </c>
    </row>
    <row r="11" spans="1:27" ht="21.6" customHeight="1">
      <c r="A11" s="72">
        <v>5</v>
      </c>
      <c r="B11" s="4" t="s">
        <v>181</v>
      </c>
      <c r="C11" s="28" t="s">
        <v>182</v>
      </c>
      <c r="D11" s="24">
        <v>38203</v>
      </c>
      <c r="E11" s="23" t="s">
        <v>35</v>
      </c>
      <c r="F11" s="23" t="s">
        <v>36</v>
      </c>
      <c r="G11" s="23" t="s">
        <v>114</v>
      </c>
      <c r="H11" s="78" t="s">
        <v>373</v>
      </c>
      <c r="I11" s="78" t="s">
        <v>373</v>
      </c>
      <c r="J11" s="78">
        <v>6.39</v>
      </c>
      <c r="K11" s="106">
        <v>4</v>
      </c>
      <c r="L11" s="78">
        <v>6.86</v>
      </c>
      <c r="M11" s="78">
        <v>6.65</v>
      </c>
      <c r="N11" s="78" t="s">
        <v>373</v>
      </c>
      <c r="O11" s="101">
        <f t="shared" si="0"/>
        <v>6.86</v>
      </c>
      <c r="P11" s="75" t="str">
        <f t="shared" si="1"/>
        <v>I A</v>
      </c>
    </row>
    <row r="12" spans="1:27" ht="21.6" customHeight="1">
      <c r="A12" s="72">
        <v>6</v>
      </c>
      <c r="B12" s="4" t="s">
        <v>251</v>
      </c>
      <c r="C12" s="28" t="s">
        <v>252</v>
      </c>
      <c r="D12" s="24">
        <v>36283</v>
      </c>
      <c r="E12" s="23" t="s">
        <v>35</v>
      </c>
      <c r="F12" s="23" t="s">
        <v>72</v>
      </c>
      <c r="G12" s="23" t="s">
        <v>204</v>
      </c>
      <c r="H12" s="78" t="s">
        <v>373</v>
      </c>
      <c r="I12" s="78">
        <v>6.64</v>
      </c>
      <c r="J12" s="78" t="s">
        <v>373</v>
      </c>
      <c r="K12" s="106">
        <v>6</v>
      </c>
      <c r="L12" s="78" t="s">
        <v>373</v>
      </c>
      <c r="M12" s="78">
        <v>6.82</v>
      </c>
      <c r="N12" s="78" t="s">
        <v>373</v>
      </c>
      <c r="O12" s="101">
        <f t="shared" si="0"/>
        <v>6.82</v>
      </c>
      <c r="P12" s="75" t="str">
        <f t="shared" si="1"/>
        <v>I A</v>
      </c>
    </row>
    <row r="13" spans="1:27" ht="21.6" customHeight="1">
      <c r="A13" s="72">
        <v>7</v>
      </c>
      <c r="B13" s="4" t="s">
        <v>62</v>
      </c>
      <c r="C13" s="28" t="s">
        <v>142</v>
      </c>
      <c r="D13" s="24">
        <v>39367</v>
      </c>
      <c r="E13" s="23" t="s">
        <v>35</v>
      </c>
      <c r="F13" s="23" t="s">
        <v>36</v>
      </c>
      <c r="G13" s="23" t="s">
        <v>37</v>
      </c>
      <c r="H13" s="78">
        <v>3.96</v>
      </c>
      <c r="I13" s="78">
        <v>6.15</v>
      </c>
      <c r="J13" s="78">
        <v>6.36</v>
      </c>
      <c r="K13" s="106">
        <v>3</v>
      </c>
      <c r="L13" s="78">
        <v>6.54</v>
      </c>
      <c r="M13" s="78" t="s">
        <v>72</v>
      </c>
      <c r="N13" s="78"/>
      <c r="O13" s="101">
        <f t="shared" si="0"/>
        <v>6.54</v>
      </c>
      <c r="P13" s="75" t="str">
        <f t="shared" si="1"/>
        <v>II A</v>
      </c>
    </row>
    <row r="14" spans="1:27" ht="21.6" customHeight="1">
      <c r="A14" s="72">
        <v>8</v>
      </c>
      <c r="B14" s="4" t="s">
        <v>126</v>
      </c>
      <c r="C14" s="28" t="s">
        <v>184</v>
      </c>
      <c r="D14" s="24">
        <v>38096</v>
      </c>
      <c r="E14" s="23" t="s">
        <v>35</v>
      </c>
      <c r="F14" s="23" t="s">
        <v>36</v>
      </c>
      <c r="G14" s="23" t="s">
        <v>185</v>
      </c>
      <c r="H14" s="78" t="s">
        <v>373</v>
      </c>
      <c r="I14" s="78" t="s">
        <v>373</v>
      </c>
      <c r="J14" s="78">
        <v>6.44</v>
      </c>
      <c r="K14" s="106">
        <v>5</v>
      </c>
      <c r="L14" s="78" t="s">
        <v>373</v>
      </c>
      <c r="M14" s="78" t="s">
        <v>373</v>
      </c>
      <c r="N14" s="78"/>
      <c r="O14" s="101">
        <f t="shared" si="0"/>
        <v>6.44</v>
      </c>
      <c r="P14" s="75" t="str">
        <f t="shared" si="1"/>
        <v>II A</v>
      </c>
    </row>
    <row r="15" spans="1:27" ht="21.6" customHeight="1">
      <c r="A15" s="72">
        <v>9</v>
      </c>
      <c r="B15" s="4" t="s">
        <v>149</v>
      </c>
      <c r="C15" s="28" t="s">
        <v>150</v>
      </c>
      <c r="D15" s="24">
        <v>37691</v>
      </c>
      <c r="E15" s="23" t="s">
        <v>35</v>
      </c>
      <c r="F15" s="23" t="s">
        <v>36</v>
      </c>
      <c r="G15" s="23" t="s">
        <v>37</v>
      </c>
      <c r="H15" s="78" t="s">
        <v>373</v>
      </c>
      <c r="I15" s="78">
        <v>6.07</v>
      </c>
      <c r="J15" s="78" t="s">
        <v>373</v>
      </c>
      <c r="K15" s="106">
        <v>2</v>
      </c>
      <c r="L15" s="78">
        <v>6.06</v>
      </c>
      <c r="M15" s="78"/>
      <c r="N15" s="78"/>
      <c r="O15" s="101">
        <f t="shared" si="0"/>
        <v>6.07</v>
      </c>
      <c r="P15" s="75" t="str">
        <f t="shared" si="1"/>
        <v>III A</v>
      </c>
    </row>
    <row r="16" spans="1:27" ht="21.6" customHeight="1">
      <c r="A16" s="72">
        <v>10</v>
      </c>
      <c r="B16" s="4" t="s">
        <v>170</v>
      </c>
      <c r="C16" s="28" t="s">
        <v>171</v>
      </c>
      <c r="D16" s="24">
        <v>38853</v>
      </c>
      <c r="E16" s="23" t="s">
        <v>35</v>
      </c>
      <c r="F16" s="23" t="s">
        <v>36</v>
      </c>
      <c r="G16" s="23" t="s">
        <v>45</v>
      </c>
      <c r="H16" s="78">
        <v>5.64</v>
      </c>
      <c r="I16" s="78">
        <v>5.83</v>
      </c>
      <c r="J16" s="78">
        <v>5.84</v>
      </c>
      <c r="K16" s="106">
        <v>1</v>
      </c>
      <c r="L16" s="78">
        <v>6.01</v>
      </c>
      <c r="M16" s="78"/>
      <c r="N16" s="78"/>
      <c r="O16" s="101">
        <f t="shared" si="0"/>
        <v>6.01</v>
      </c>
      <c r="P16" s="75" t="str">
        <f t="shared" si="1"/>
        <v>III A</v>
      </c>
    </row>
    <row r="17" spans="1:16" ht="21.6" customHeight="1">
      <c r="A17" s="72">
        <v>11</v>
      </c>
      <c r="B17" s="4" t="s">
        <v>117</v>
      </c>
      <c r="C17" s="28" t="s">
        <v>122</v>
      </c>
      <c r="D17" s="24">
        <v>39933</v>
      </c>
      <c r="E17" s="23" t="s">
        <v>35</v>
      </c>
      <c r="F17" s="23" t="s">
        <v>36</v>
      </c>
      <c r="G17" s="23" t="s">
        <v>123</v>
      </c>
      <c r="H17" s="78">
        <v>5.08</v>
      </c>
      <c r="I17" s="78">
        <v>5.26</v>
      </c>
      <c r="J17" s="78">
        <v>5.14</v>
      </c>
      <c r="K17" s="106"/>
      <c r="L17" s="78"/>
      <c r="M17" s="78"/>
      <c r="N17" s="78"/>
      <c r="O17" s="101">
        <f t="shared" si="0"/>
        <v>5.26</v>
      </c>
      <c r="P17" s="75" t="str">
        <f t="shared" si="1"/>
        <v>I JA</v>
      </c>
    </row>
    <row r="18" spans="1:16" ht="21.6" customHeight="1">
      <c r="A18" s="72">
        <v>12</v>
      </c>
      <c r="B18" s="4" t="s">
        <v>83</v>
      </c>
      <c r="C18" s="28" t="s">
        <v>68</v>
      </c>
      <c r="D18" s="24">
        <v>40119</v>
      </c>
      <c r="E18" s="23" t="s">
        <v>35</v>
      </c>
      <c r="F18" s="23" t="s">
        <v>36</v>
      </c>
      <c r="G18" s="23" t="s">
        <v>41</v>
      </c>
      <c r="H18" s="78">
        <v>4.66</v>
      </c>
      <c r="I18" s="78">
        <v>4.74</v>
      </c>
      <c r="J18" s="78">
        <v>4.5</v>
      </c>
      <c r="K18" s="106"/>
      <c r="L18" s="78"/>
      <c r="M18" s="78"/>
      <c r="N18" s="78"/>
      <c r="O18" s="101">
        <f t="shared" si="0"/>
        <v>4.74</v>
      </c>
      <c r="P18" s="75" t="str">
        <f t="shared" si="1"/>
        <v>II JA</v>
      </c>
    </row>
    <row r="19" spans="1:16" ht="12" customHeight="1"/>
    <row r="20" spans="1:16" ht="12" customHeight="1"/>
    <row r="21" spans="1:16" ht="12" customHeight="1"/>
    <row r="22" spans="1:16" ht="12" customHeight="1"/>
    <row r="23" spans="1:16" ht="12" customHeight="1"/>
    <row r="24" spans="1:16" ht="12" customHeight="1"/>
    <row r="25" spans="1:16" ht="12" customHeight="1"/>
    <row r="26" spans="1:16" ht="12" customHeight="1"/>
    <row r="27" spans="1:16" ht="12" customHeight="1"/>
    <row r="28" spans="1:16" ht="12" customHeight="1"/>
    <row r="29" spans="1:16" ht="12" customHeight="1"/>
    <row r="30" spans="1:16" ht="12" customHeight="1"/>
    <row r="31" spans="1:16" ht="12" customHeight="1"/>
    <row r="32" spans="1:1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</sheetData>
  <sortState ref="B7:P18">
    <sortCondition descending="1" ref="O7:O18"/>
  </sortState>
  <mergeCells count="1">
    <mergeCell ref="H5:N5"/>
  </mergeCells>
  <pageMargins left="0.69" right="0.75" top="1" bottom="0.81" header="0" footer="0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957"/>
  <sheetViews>
    <sheetView workbookViewId="0">
      <selection activeCell="O17" sqref="O17"/>
    </sheetView>
  </sheetViews>
  <sheetFormatPr defaultColWidth="14.44140625" defaultRowHeight="15" customHeight="1"/>
  <cols>
    <col min="1" max="1" width="4.44140625" style="53" customWidth="1"/>
    <col min="2" max="2" width="8.109375" style="53" bestFit="1" customWidth="1"/>
    <col min="3" max="3" width="12.88671875" style="53" bestFit="1" customWidth="1"/>
    <col min="4" max="4" width="10.33203125" style="53" bestFit="1" customWidth="1"/>
    <col min="5" max="5" width="10.44140625" style="53" bestFit="1" customWidth="1"/>
    <col min="6" max="6" width="6.88671875" style="53" bestFit="1" customWidth="1"/>
    <col min="7" max="7" width="16.33203125" style="53" bestFit="1" customWidth="1"/>
    <col min="8" max="10" width="6.109375" style="53" customWidth="1"/>
    <col min="11" max="11" width="4" style="53" hidden="1" customWidth="1"/>
    <col min="12" max="14" width="6.109375" style="53" customWidth="1"/>
    <col min="15" max="15" width="6.5546875" style="53" customWidth="1"/>
    <col min="16" max="16" width="4.88671875" style="53" bestFit="1" customWidth="1"/>
    <col min="17" max="26" width="8.6640625" style="53" customWidth="1"/>
    <col min="27" max="16384" width="14.44140625" style="53"/>
  </cols>
  <sheetData>
    <row r="1" spans="1:27" ht="21">
      <c r="A1" s="6" t="s">
        <v>349</v>
      </c>
      <c r="B1" s="7"/>
      <c r="C1" s="8"/>
      <c r="D1" s="8"/>
      <c r="E1" s="8"/>
      <c r="F1" s="8"/>
      <c r="G1" s="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ht="12.75" customHeight="1">
      <c r="A2" s="8" t="s">
        <v>5</v>
      </c>
      <c r="B2" s="8"/>
      <c r="C2" s="8"/>
      <c r="D2" s="8"/>
      <c r="E2" s="8"/>
      <c r="F2" s="8"/>
      <c r="G2" s="58">
        <v>45699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16.5" customHeight="1">
      <c r="A3" s="55"/>
      <c r="B3" s="56"/>
      <c r="C3" s="57"/>
      <c r="D3" s="58"/>
      <c r="E3" s="59"/>
      <c r="F3" s="59"/>
      <c r="G3" s="59"/>
      <c r="H3" s="60"/>
      <c r="I3" s="60"/>
      <c r="J3" s="60"/>
      <c r="K3" s="61"/>
      <c r="L3" s="60"/>
      <c r="M3" s="60"/>
      <c r="N3" s="60"/>
      <c r="O3" s="62"/>
      <c r="P3" s="63"/>
    </row>
    <row r="4" spans="1:27" ht="12" customHeight="1">
      <c r="A4" s="52"/>
      <c r="B4" s="52"/>
      <c r="C4" s="64" t="s">
        <v>31</v>
      </c>
      <c r="D4" s="64"/>
      <c r="E4" s="9" t="s">
        <v>225</v>
      </c>
      <c r="F4" s="8"/>
      <c r="G4" s="64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7" ht="12" customHeight="1" thickBot="1">
      <c r="A5" s="52"/>
      <c r="B5" s="52"/>
      <c r="C5" s="52"/>
      <c r="D5" s="52"/>
      <c r="E5" s="52"/>
      <c r="F5" s="52"/>
      <c r="G5" s="52"/>
      <c r="H5" s="122" t="s">
        <v>28</v>
      </c>
      <c r="I5" s="123"/>
      <c r="J5" s="123"/>
      <c r="K5" s="123"/>
      <c r="L5" s="123"/>
      <c r="M5" s="123"/>
      <c r="N5" s="124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7" ht="12" customHeight="1" thickBot="1">
      <c r="A6" s="65" t="s">
        <v>11</v>
      </c>
      <c r="B6" s="66" t="s">
        <v>1</v>
      </c>
      <c r="C6" s="67" t="s">
        <v>2</v>
      </c>
      <c r="D6" s="68" t="s">
        <v>3</v>
      </c>
      <c r="E6" s="68" t="s">
        <v>100</v>
      </c>
      <c r="F6" s="68" t="s">
        <v>17</v>
      </c>
      <c r="G6" s="68" t="s">
        <v>4</v>
      </c>
      <c r="H6" s="69" t="s">
        <v>12</v>
      </c>
      <c r="I6" s="69" t="s">
        <v>14</v>
      </c>
      <c r="J6" s="69" t="s">
        <v>15</v>
      </c>
      <c r="K6" s="70" t="s">
        <v>21</v>
      </c>
      <c r="L6" s="69" t="s">
        <v>16</v>
      </c>
      <c r="M6" s="69" t="s">
        <v>29</v>
      </c>
      <c r="N6" s="69" t="s">
        <v>30</v>
      </c>
      <c r="O6" s="70" t="s">
        <v>25</v>
      </c>
      <c r="P6" s="71" t="s">
        <v>13</v>
      </c>
    </row>
    <row r="7" spans="1:27" ht="16.5" customHeight="1">
      <c r="A7" s="72">
        <v>1</v>
      </c>
      <c r="B7" s="4" t="s">
        <v>95</v>
      </c>
      <c r="C7" s="28" t="s">
        <v>138</v>
      </c>
      <c r="D7" s="24">
        <v>38049</v>
      </c>
      <c r="E7" s="23" t="s">
        <v>35</v>
      </c>
      <c r="F7" s="23" t="s">
        <v>36</v>
      </c>
      <c r="G7" s="23" t="s">
        <v>240</v>
      </c>
      <c r="H7" s="73">
        <v>11.94</v>
      </c>
      <c r="I7" s="73">
        <v>12.12</v>
      </c>
      <c r="J7" s="73">
        <v>11.97</v>
      </c>
      <c r="K7" s="74"/>
      <c r="L7" s="73">
        <v>12.21</v>
      </c>
      <c r="M7" s="73">
        <v>12.27</v>
      </c>
      <c r="N7" s="73" t="s">
        <v>373</v>
      </c>
      <c r="O7" s="99">
        <f>MAX(H7:J7,L7:N7)</f>
        <v>12.27</v>
      </c>
      <c r="P7" s="75" t="str">
        <f>IF(ISBLANK(O7),"",IF(O7="NM","",IF(O7="DNS","",IF(O7&lt;8.5,"",IF(O7&gt;=14,"TSM",IF(O7&gt;=13.45,"SM",IF(O7&gt;=12.8,"KSM",IF(O7&gt;=12,"I A",IF(O7&gt;=11.2,"II A",IF(O7&gt;=10.4,"III A",IF(O7&gt;=9.65,"I JA",IF(O7&gt;=9,"II JA",IF(O7&gt;=8.5,"III JA")))))))))))))</f>
        <v>I A</v>
      </c>
    </row>
    <row r="8" spans="1:27" ht="16.5" customHeight="1">
      <c r="A8" s="72">
        <v>2</v>
      </c>
      <c r="B8" s="4" t="s">
        <v>140</v>
      </c>
      <c r="C8" s="28" t="s">
        <v>141</v>
      </c>
      <c r="D8" s="24">
        <v>38003</v>
      </c>
      <c r="E8" s="23" t="s">
        <v>35</v>
      </c>
      <c r="F8" s="23" t="s">
        <v>36</v>
      </c>
      <c r="G8" s="23" t="s">
        <v>88</v>
      </c>
      <c r="H8" s="73" t="s">
        <v>373</v>
      </c>
      <c r="I8" s="73" t="s">
        <v>373</v>
      </c>
      <c r="J8" s="73" t="s">
        <v>373</v>
      </c>
      <c r="K8" s="74"/>
      <c r="L8" s="73">
        <v>11.62</v>
      </c>
      <c r="M8" s="73" t="s">
        <v>373</v>
      </c>
      <c r="N8" s="73" t="s">
        <v>373</v>
      </c>
      <c r="O8" s="99">
        <f>MAX(H8:J8,L8:N8)</f>
        <v>11.62</v>
      </c>
      <c r="P8" s="75" t="str">
        <f>IF(ISBLANK(O8),"",IF(O8="NM","",IF(O8="DNS","",IF(O8&lt;8.5,"",IF(O8&gt;=14,"TSM",IF(O8&gt;=13.45,"SM",IF(O8&gt;=12.8,"KSM",IF(O8&gt;=12,"I A",IF(O8&gt;=11.2,"II A",IF(O8&gt;=10.4,"III A",IF(O8&gt;=9.65,"I JA",IF(O8&gt;=9,"II JA",IF(O8&gt;=8.5,"III JA")))))))))))))</f>
        <v>II A</v>
      </c>
    </row>
    <row r="9" spans="1:27" ht="16.5" customHeight="1">
      <c r="A9" s="72">
        <v>3</v>
      </c>
      <c r="B9" s="4" t="s">
        <v>50</v>
      </c>
      <c r="C9" s="28" t="s">
        <v>51</v>
      </c>
      <c r="D9" s="24">
        <v>40143</v>
      </c>
      <c r="E9" s="23" t="s">
        <v>35</v>
      </c>
      <c r="F9" s="23" t="s">
        <v>36</v>
      </c>
      <c r="G9" s="23" t="s">
        <v>52</v>
      </c>
      <c r="H9" s="73">
        <v>9.8800000000000008</v>
      </c>
      <c r="I9" s="73" t="s">
        <v>373</v>
      </c>
      <c r="J9" s="73">
        <v>9.61</v>
      </c>
      <c r="K9" s="74"/>
      <c r="L9" s="73">
        <v>9.74</v>
      </c>
      <c r="M9" s="73" t="s">
        <v>373</v>
      </c>
      <c r="N9" s="73">
        <v>9.1</v>
      </c>
      <c r="O9" s="99">
        <f>MAX(H9:J9,L9:N9)</f>
        <v>9.8800000000000008</v>
      </c>
      <c r="P9" s="75" t="str">
        <f>IF(ISBLANK(O9),"",IF(O9="NM","",IF(O9="DNS","",IF(O9&lt;8.5,"",IF(O9&gt;=14,"TSM",IF(O9&gt;=13.45,"SM",IF(O9&gt;=12.8,"KSM",IF(O9&gt;=12,"I A",IF(O9&gt;=11.2,"II A",IF(O9&gt;=10.4,"III A",IF(O9&gt;=9.65,"I JA",IF(O9&gt;=9,"II JA",IF(O9&gt;=8.5,"III JA")))))))))))))</f>
        <v>I JA</v>
      </c>
    </row>
    <row r="10" spans="1:27" ht="16.5" customHeight="1">
      <c r="A10" s="72"/>
      <c r="B10" s="4" t="s">
        <v>269</v>
      </c>
      <c r="C10" s="28" t="s">
        <v>270</v>
      </c>
      <c r="D10" s="24">
        <v>38590</v>
      </c>
      <c r="E10" s="23" t="s">
        <v>35</v>
      </c>
      <c r="F10" s="23" t="s">
        <v>36</v>
      </c>
      <c r="G10" s="23" t="s">
        <v>271</v>
      </c>
      <c r="H10" s="73" t="s">
        <v>373</v>
      </c>
      <c r="I10" s="73" t="s">
        <v>373</v>
      </c>
      <c r="J10" s="73" t="s">
        <v>373</v>
      </c>
      <c r="K10" s="74"/>
      <c r="L10" s="73" t="s">
        <v>373</v>
      </c>
      <c r="M10" s="73" t="s">
        <v>373</v>
      </c>
      <c r="N10" s="73" t="s">
        <v>373</v>
      </c>
      <c r="O10" s="99" t="s">
        <v>384</v>
      </c>
      <c r="P10" s="75" t="str">
        <f>IF(ISBLANK(O10),"",IF(O10="NM","",IF(O10="DNS","",IF(O10&lt;8.5,"",IF(O10&gt;=14,"TSM",IF(O10&gt;=13.45,"SM",IF(O10&gt;=12.8,"KSM",IF(O10&gt;=12,"I A",IF(O10&gt;=11.2,"II A",IF(O10&gt;=10.4,"III A",IF(O10&gt;=9.65,"I JA",IF(O10&gt;=9,"II JA",IF(O10&gt;=8.5,"III JA")))))))))))))</f>
        <v/>
      </c>
    </row>
    <row r="11" spans="1:27" ht="12" customHeight="1">
      <c r="O11" s="76"/>
    </row>
    <row r="12" spans="1:27" ht="12" customHeight="1">
      <c r="A12" s="52"/>
      <c r="B12" s="52"/>
      <c r="C12" s="64" t="s">
        <v>31</v>
      </c>
      <c r="D12" s="64"/>
      <c r="E12" s="9" t="s">
        <v>226</v>
      </c>
      <c r="F12" s="8"/>
      <c r="G12" s="64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7" ht="12" customHeight="1" thickBot="1">
      <c r="A13" s="52"/>
      <c r="B13" s="52"/>
      <c r="C13" s="52"/>
      <c r="D13" s="52"/>
      <c r="E13" s="52"/>
      <c r="F13" s="52"/>
      <c r="G13" s="52"/>
      <c r="H13" s="122" t="s">
        <v>28</v>
      </c>
      <c r="I13" s="123"/>
      <c r="J13" s="123"/>
      <c r="K13" s="123"/>
      <c r="L13" s="123"/>
      <c r="M13" s="123"/>
      <c r="N13" s="124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7" ht="12" customHeight="1" thickBot="1">
      <c r="A14" s="65" t="s">
        <v>11</v>
      </c>
      <c r="B14" s="66" t="s">
        <v>1</v>
      </c>
      <c r="C14" s="67" t="s">
        <v>2</v>
      </c>
      <c r="D14" s="68" t="s">
        <v>3</v>
      </c>
      <c r="E14" s="68" t="s">
        <v>100</v>
      </c>
      <c r="F14" s="68" t="s">
        <v>17</v>
      </c>
      <c r="G14" s="68" t="s">
        <v>4</v>
      </c>
      <c r="H14" s="69" t="s">
        <v>12</v>
      </c>
      <c r="I14" s="69" t="s">
        <v>14</v>
      </c>
      <c r="J14" s="69" t="s">
        <v>15</v>
      </c>
      <c r="K14" s="70" t="s">
        <v>21</v>
      </c>
      <c r="L14" s="69" t="s">
        <v>16</v>
      </c>
      <c r="M14" s="69" t="s">
        <v>29</v>
      </c>
      <c r="N14" s="69" t="s">
        <v>30</v>
      </c>
      <c r="O14" s="70" t="s">
        <v>25</v>
      </c>
      <c r="P14" s="71" t="s">
        <v>13</v>
      </c>
    </row>
    <row r="15" spans="1:27" ht="16.5" customHeight="1">
      <c r="A15" s="72">
        <v>1</v>
      </c>
      <c r="B15" s="4" t="s">
        <v>212</v>
      </c>
      <c r="C15" s="28" t="s">
        <v>213</v>
      </c>
      <c r="D15" s="24">
        <v>37691</v>
      </c>
      <c r="E15" s="23" t="s">
        <v>35</v>
      </c>
      <c r="F15" s="23" t="s">
        <v>36</v>
      </c>
      <c r="G15" s="23" t="s">
        <v>121</v>
      </c>
      <c r="H15" s="73" t="s">
        <v>373</v>
      </c>
      <c r="I15" s="73">
        <v>13.75</v>
      </c>
      <c r="J15" s="73" t="s">
        <v>72</v>
      </c>
      <c r="K15" s="74"/>
      <c r="L15" s="73" t="s">
        <v>373</v>
      </c>
      <c r="M15" s="73">
        <v>13.86</v>
      </c>
      <c r="N15" s="73" t="s">
        <v>72</v>
      </c>
      <c r="O15" s="99">
        <f>MAX(H15:J15,L15:N15)</f>
        <v>13.86</v>
      </c>
      <c r="P15" s="75" t="str">
        <f>IF(ISBLANK(O15),"",IF(O15="NM","",IF(O15="DNS","",IF(O15&lt;8.5,"",IF(O15&gt;=14,"TSM",IF(O15&gt;=13.45,"SM",IF(O15&gt;=12.8,"KSM",IF(O15&gt;=12,"I A",IF(O15&gt;=11.2,"II A",IF(O15&gt;=10.4,"III A",IF(O15&gt;=9.65,"I JA",IF(O15&gt;=9,"II JA",IF(O15&gt;=8.5,"III JA")))))))))))))</f>
        <v>SM</v>
      </c>
    </row>
    <row r="16" spans="1:27" ht="16.5" customHeight="1">
      <c r="A16" s="72"/>
      <c r="B16" s="4" t="s">
        <v>282</v>
      </c>
      <c r="C16" s="28" t="s">
        <v>283</v>
      </c>
      <c r="D16" s="24">
        <v>37594</v>
      </c>
      <c r="E16" s="23" t="s">
        <v>35</v>
      </c>
      <c r="F16" s="23" t="s">
        <v>157</v>
      </c>
      <c r="G16" s="23" t="s">
        <v>284</v>
      </c>
      <c r="H16" s="73"/>
      <c r="I16" s="73"/>
      <c r="J16" s="73"/>
      <c r="K16" s="74"/>
      <c r="L16" s="73"/>
      <c r="M16" s="73"/>
      <c r="N16" s="73"/>
      <c r="O16" s="99" t="s">
        <v>368</v>
      </c>
      <c r="P16" s="75" t="str">
        <f>IF(ISBLANK(O16),"",IF(O16="NM","",IF(O16="DNS","",IF(O16&lt;8.5,"",IF(O16&gt;=14,"TSM",IF(O16&gt;=13.45,"SM",IF(O16&gt;=12.8,"KSM",IF(O16&gt;=12,"I A",IF(O16&gt;=11.2,"II A",IF(O16&gt;=10.4,"III A",IF(O16&gt;=9.65,"I JA",IF(O16&gt;=9,"II JA",IF(O16&gt;=8.5,"III JA")))))))))))))</f>
        <v/>
      </c>
    </row>
    <row r="17" spans="15:15" ht="12" customHeight="1">
      <c r="O17" s="76"/>
    </row>
    <row r="18" spans="15:15" ht="12" customHeight="1">
      <c r="O18" s="76"/>
    </row>
    <row r="19" spans="15:15" ht="12" customHeight="1">
      <c r="O19" s="76"/>
    </row>
    <row r="20" spans="15:15" ht="12" customHeight="1">
      <c r="O20" s="76"/>
    </row>
    <row r="21" spans="15:15" ht="12" customHeight="1">
      <c r="O21" s="76"/>
    </row>
    <row r="22" spans="15:15" ht="12" customHeight="1">
      <c r="O22" s="76"/>
    </row>
    <row r="23" spans="15:15" ht="12" customHeight="1">
      <c r="O23" s="76"/>
    </row>
    <row r="24" spans="15:15" ht="12" customHeight="1">
      <c r="O24" s="76"/>
    </row>
    <row r="25" spans="15:15" ht="12" customHeight="1">
      <c r="O25" s="76"/>
    </row>
    <row r="26" spans="15:15" ht="12" customHeight="1">
      <c r="O26" s="76"/>
    </row>
    <row r="27" spans="15:15" ht="12" customHeight="1">
      <c r="O27" s="76"/>
    </row>
    <row r="28" spans="15:15" ht="12" customHeight="1">
      <c r="O28" s="76"/>
    </row>
    <row r="29" spans="15:15" ht="12" customHeight="1">
      <c r="O29" s="76"/>
    </row>
    <row r="30" spans="15:15" ht="12" customHeight="1">
      <c r="O30" s="76"/>
    </row>
    <row r="31" spans="15:15" ht="12" customHeight="1">
      <c r="O31" s="76"/>
    </row>
    <row r="32" spans="15:15" ht="12" customHeight="1">
      <c r="O32" s="76"/>
    </row>
    <row r="33" spans="15:15" ht="12" customHeight="1">
      <c r="O33" s="76"/>
    </row>
    <row r="34" spans="15:15" ht="12" customHeight="1">
      <c r="O34" s="76"/>
    </row>
    <row r="35" spans="15:15" ht="12" customHeight="1">
      <c r="O35" s="76"/>
    </row>
    <row r="36" spans="15:15" ht="12" customHeight="1">
      <c r="O36" s="76"/>
    </row>
    <row r="37" spans="15:15" ht="12" customHeight="1">
      <c r="O37" s="76"/>
    </row>
    <row r="38" spans="15:15" ht="12" customHeight="1">
      <c r="O38" s="76"/>
    </row>
    <row r="39" spans="15:15" ht="12" customHeight="1">
      <c r="O39" s="76"/>
    </row>
    <row r="40" spans="15:15" ht="12" customHeight="1">
      <c r="O40" s="76"/>
    </row>
    <row r="41" spans="15:15" ht="12" customHeight="1">
      <c r="O41" s="76"/>
    </row>
    <row r="42" spans="15:15" ht="12" customHeight="1">
      <c r="O42" s="76"/>
    </row>
    <row r="43" spans="15:15" ht="12" customHeight="1">
      <c r="O43" s="76"/>
    </row>
    <row r="44" spans="15:15" ht="12" customHeight="1">
      <c r="O44" s="76"/>
    </row>
    <row r="45" spans="15:15" ht="12" customHeight="1">
      <c r="O45" s="76"/>
    </row>
    <row r="46" spans="15:15" ht="12" customHeight="1">
      <c r="O46" s="76"/>
    </row>
    <row r="47" spans="15:15" ht="12" customHeight="1">
      <c r="O47" s="76"/>
    </row>
    <row r="48" spans="15:15" ht="12" customHeight="1">
      <c r="O48" s="76"/>
    </row>
    <row r="49" spans="15:15" ht="12" customHeight="1">
      <c r="O49" s="76"/>
    </row>
    <row r="50" spans="15:15" ht="12" customHeight="1">
      <c r="O50" s="76"/>
    </row>
    <row r="51" spans="15:15" ht="12" customHeight="1">
      <c r="O51" s="76"/>
    </row>
    <row r="52" spans="15:15" ht="12" customHeight="1">
      <c r="O52" s="76"/>
    </row>
    <row r="53" spans="15:15" ht="12" customHeight="1">
      <c r="O53" s="76"/>
    </row>
    <row r="54" spans="15:15" ht="12" customHeight="1">
      <c r="O54" s="76"/>
    </row>
    <row r="55" spans="15:15" ht="12" customHeight="1">
      <c r="O55" s="76"/>
    </row>
    <row r="56" spans="15:15" ht="12" customHeight="1">
      <c r="O56" s="76"/>
    </row>
    <row r="57" spans="15:15" ht="12" customHeight="1">
      <c r="O57" s="76"/>
    </row>
    <row r="58" spans="15:15" ht="12" customHeight="1">
      <c r="O58" s="76"/>
    </row>
    <row r="59" spans="15:15" ht="12" customHeight="1">
      <c r="O59" s="76"/>
    </row>
    <row r="60" spans="15:15" ht="12" customHeight="1">
      <c r="O60" s="76"/>
    </row>
    <row r="61" spans="15:15" ht="12" customHeight="1">
      <c r="O61" s="76"/>
    </row>
    <row r="62" spans="15:15" ht="12" customHeight="1">
      <c r="O62" s="76"/>
    </row>
    <row r="63" spans="15:15" ht="12" customHeight="1">
      <c r="O63" s="76"/>
    </row>
    <row r="64" spans="15:15" ht="12" customHeight="1">
      <c r="O64" s="76"/>
    </row>
    <row r="65" spans="15:15" ht="12" customHeight="1">
      <c r="O65" s="76"/>
    </row>
    <row r="66" spans="15:15" ht="12" customHeight="1">
      <c r="O66" s="76"/>
    </row>
    <row r="67" spans="15:15" ht="12" customHeight="1">
      <c r="O67" s="76"/>
    </row>
    <row r="68" spans="15:15" ht="12" customHeight="1">
      <c r="O68" s="76"/>
    </row>
    <row r="69" spans="15:15" ht="12" customHeight="1">
      <c r="O69" s="76"/>
    </row>
    <row r="70" spans="15:15" ht="12" customHeight="1">
      <c r="O70" s="76"/>
    </row>
    <row r="71" spans="15:15" ht="12" customHeight="1">
      <c r="O71" s="76"/>
    </row>
    <row r="72" spans="15:15" ht="12" customHeight="1">
      <c r="O72" s="76"/>
    </row>
    <row r="73" spans="15:15" ht="12" customHeight="1">
      <c r="O73" s="76"/>
    </row>
    <row r="74" spans="15:15" ht="12" customHeight="1">
      <c r="O74" s="76"/>
    </row>
    <row r="75" spans="15:15" ht="12" customHeight="1">
      <c r="O75" s="76"/>
    </row>
    <row r="76" spans="15:15" ht="12" customHeight="1">
      <c r="O76" s="76"/>
    </row>
    <row r="77" spans="15:15" ht="12" customHeight="1">
      <c r="O77" s="76"/>
    </row>
    <row r="78" spans="15:15" ht="12" customHeight="1">
      <c r="O78" s="76"/>
    </row>
    <row r="79" spans="15:15" ht="12" customHeight="1">
      <c r="O79" s="76"/>
    </row>
    <row r="80" spans="15:15" ht="12" customHeight="1">
      <c r="O80" s="76"/>
    </row>
    <row r="81" spans="15:15" ht="12" customHeight="1">
      <c r="O81" s="76"/>
    </row>
    <row r="82" spans="15:15" ht="12" customHeight="1">
      <c r="O82" s="76"/>
    </row>
    <row r="83" spans="15:15" ht="12" customHeight="1">
      <c r="O83" s="76"/>
    </row>
    <row r="84" spans="15:15" ht="12" customHeight="1">
      <c r="O84" s="76"/>
    </row>
    <row r="85" spans="15:15" ht="12" customHeight="1">
      <c r="O85" s="76"/>
    </row>
    <row r="86" spans="15:15" ht="12" customHeight="1">
      <c r="O86" s="76"/>
    </row>
    <row r="87" spans="15:15" ht="12" customHeight="1">
      <c r="O87" s="76"/>
    </row>
    <row r="88" spans="15:15" ht="12" customHeight="1">
      <c r="O88" s="76"/>
    </row>
    <row r="89" spans="15:15" ht="12" customHeight="1">
      <c r="O89" s="76"/>
    </row>
    <row r="90" spans="15:15" ht="12" customHeight="1">
      <c r="O90" s="76"/>
    </row>
    <row r="91" spans="15:15" ht="12" customHeight="1">
      <c r="O91" s="76"/>
    </row>
    <row r="92" spans="15:15" ht="12" customHeight="1">
      <c r="O92" s="76"/>
    </row>
    <row r="93" spans="15:15" ht="12" customHeight="1">
      <c r="O93" s="76"/>
    </row>
    <row r="94" spans="15:15" ht="12" customHeight="1">
      <c r="O94" s="76"/>
    </row>
    <row r="95" spans="15:15" ht="12" customHeight="1">
      <c r="O95" s="76"/>
    </row>
    <row r="96" spans="15:15" ht="12" customHeight="1">
      <c r="O96" s="76"/>
    </row>
    <row r="97" spans="15:15" ht="12" customHeight="1">
      <c r="O97" s="76"/>
    </row>
    <row r="98" spans="15:15" ht="12" customHeight="1">
      <c r="O98" s="76"/>
    </row>
    <row r="99" spans="15:15" ht="12" customHeight="1">
      <c r="O99" s="76"/>
    </row>
    <row r="100" spans="15:15" ht="12" customHeight="1">
      <c r="O100" s="76"/>
    </row>
    <row r="101" spans="15:15" ht="12" customHeight="1">
      <c r="O101" s="76"/>
    </row>
    <row r="102" spans="15:15" ht="12" customHeight="1">
      <c r="O102" s="76"/>
    </row>
    <row r="103" spans="15:15" ht="12" customHeight="1">
      <c r="O103" s="76"/>
    </row>
    <row r="104" spans="15:15" ht="12" customHeight="1">
      <c r="O104" s="76"/>
    </row>
    <row r="105" spans="15:15" ht="12" customHeight="1">
      <c r="O105" s="76"/>
    </row>
    <row r="106" spans="15:15" ht="12" customHeight="1">
      <c r="O106" s="76"/>
    </row>
    <row r="107" spans="15:15" ht="12" customHeight="1">
      <c r="O107" s="76"/>
    </row>
    <row r="108" spans="15:15" ht="12" customHeight="1">
      <c r="O108" s="76"/>
    </row>
    <row r="109" spans="15:15" ht="12" customHeight="1">
      <c r="O109" s="76"/>
    </row>
    <row r="110" spans="15:15" ht="12" customHeight="1">
      <c r="O110" s="76"/>
    </row>
    <row r="111" spans="15:15" ht="12" customHeight="1">
      <c r="O111" s="76"/>
    </row>
    <row r="112" spans="15:15" ht="12" customHeight="1">
      <c r="O112" s="76"/>
    </row>
    <row r="113" spans="15:15" ht="12" customHeight="1">
      <c r="O113" s="76"/>
    </row>
    <row r="114" spans="15:15" ht="12" customHeight="1">
      <c r="O114" s="76"/>
    </row>
    <row r="115" spans="15:15" ht="12" customHeight="1">
      <c r="O115" s="76"/>
    </row>
    <row r="116" spans="15:15" ht="12" customHeight="1">
      <c r="O116" s="76"/>
    </row>
    <row r="117" spans="15:15" ht="12" customHeight="1">
      <c r="O117" s="76"/>
    </row>
    <row r="118" spans="15:15" ht="12" customHeight="1">
      <c r="O118" s="76"/>
    </row>
    <row r="119" spans="15:15" ht="12" customHeight="1">
      <c r="O119" s="76"/>
    </row>
    <row r="120" spans="15:15" ht="12" customHeight="1">
      <c r="O120" s="76"/>
    </row>
    <row r="121" spans="15:15" ht="12" customHeight="1">
      <c r="O121" s="76"/>
    </row>
    <row r="122" spans="15:15" ht="12" customHeight="1">
      <c r="O122" s="76"/>
    </row>
    <row r="123" spans="15:15" ht="12" customHeight="1">
      <c r="O123" s="76"/>
    </row>
    <row r="124" spans="15:15" ht="12" customHeight="1">
      <c r="O124" s="76"/>
    </row>
    <row r="125" spans="15:15" ht="12" customHeight="1">
      <c r="O125" s="76"/>
    </row>
    <row r="126" spans="15:15" ht="12" customHeight="1">
      <c r="O126" s="76"/>
    </row>
    <row r="127" spans="15:15" ht="12" customHeight="1">
      <c r="O127" s="76"/>
    </row>
    <row r="128" spans="15:15" ht="12" customHeight="1">
      <c r="O128" s="76"/>
    </row>
    <row r="129" spans="15:15" ht="12" customHeight="1">
      <c r="O129" s="76"/>
    </row>
    <row r="130" spans="15:15" ht="12" customHeight="1">
      <c r="O130" s="76"/>
    </row>
    <row r="131" spans="15:15" ht="12" customHeight="1">
      <c r="O131" s="76"/>
    </row>
    <row r="132" spans="15:15" ht="12" customHeight="1">
      <c r="O132" s="76"/>
    </row>
    <row r="133" spans="15:15" ht="12" customHeight="1">
      <c r="O133" s="76"/>
    </row>
    <row r="134" spans="15:15" ht="12" customHeight="1">
      <c r="O134" s="76"/>
    </row>
    <row r="135" spans="15:15" ht="12" customHeight="1">
      <c r="O135" s="76"/>
    </row>
    <row r="136" spans="15:15" ht="12" customHeight="1">
      <c r="O136" s="76"/>
    </row>
    <row r="137" spans="15:15" ht="12" customHeight="1">
      <c r="O137" s="76"/>
    </row>
    <row r="138" spans="15:15" ht="12" customHeight="1">
      <c r="O138" s="76"/>
    </row>
    <row r="139" spans="15:15" ht="12" customHeight="1">
      <c r="O139" s="76"/>
    </row>
    <row r="140" spans="15:15" ht="12" customHeight="1">
      <c r="O140" s="76"/>
    </row>
    <row r="141" spans="15:15" ht="12" customHeight="1">
      <c r="O141" s="76"/>
    </row>
    <row r="142" spans="15:15" ht="12" customHeight="1">
      <c r="O142" s="76"/>
    </row>
    <row r="143" spans="15:15" ht="12" customHeight="1">
      <c r="O143" s="76"/>
    </row>
    <row r="144" spans="15:15" ht="12" customHeight="1">
      <c r="O144" s="76"/>
    </row>
    <row r="145" spans="15:15" ht="12" customHeight="1">
      <c r="O145" s="76"/>
    </row>
    <row r="146" spans="15:15" ht="12" customHeight="1">
      <c r="O146" s="76"/>
    </row>
    <row r="147" spans="15:15" ht="12" customHeight="1">
      <c r="O147" s="76"/>
    </row>
    <row r="148" spans="15:15" ht="12" customHeight="1">
      <c r="O148" s="76"/>
    </row>
    <row r="149" spans="15:15" ht="12" customHeight="1">
      <c r="O149" s="76"/>
    </row>
    <row r="150" spans="15:15" ht="12" customHeight="1">
      <c r="O150" s="76"/>
    </row>
    <row r="151" spans="15:15" ht="12" customHeight="1">
      <c r="O151" s="76"/>
    </row>
    <row r="152" spans="15:15" ht="12" customHeight="1">
      <c r="O152" s="76"/>
    </row>
    <row r="153" spans="15:15" ht="12" customHeight="1">
      <c r="O153" s="76"/>
    </row>
    <row r="154" spans="15:15" ht="12" customHeight="1">
      <c r="O154" s="76"/>
    </row>
    <row r="155" spans="15:15" ht="12" customHeight="1">
      <c r="O155" s="76"/>
    </row>
    <row r="156" spans="15:15" ht="12" customHeight="1">
      <c r="O156" s="76"/>
    </row>
    <row r="157" spans="15:15" ht="12" customHeight="1">
      <c r="O157" s="76"/>
    </row>
    <row r="158" spans="15:15" ht="12" customHeight="1">
      <c r="O158" s="76"/>
    </row>
    <row r="159" spans="15:15" ht="12" customHeight="1">
      <c r="O159" s="76"/>
    </row>
    <row r="160" spans="15:15" ht="12" customHeight="1">
      <c r="O160" s="76"/>
    </row>
    <row r="161" spans="15:15" ht="12" customHeight="1">
      <c r="O161" s="76"/>
    </row>
    <row r="162" spans="15:15" ht="12" customHeight="1">
      <c r="O162" s="76"/>
    </row>
    <row r="163" spans="15:15" ht="12" customHeight="1">
      <c r="O163" s="76"/>
    </row>
    <row r="164" spans="15:15" ht="12" customHeight="1">
      <c r="O164" s="76"/>
    </row>
    <row r="165" spans="15:15" ht="12" customHeight="1">
      <c r="O165" s="76"/>
    </row>
    <row r="166" spans="15:15" ht="12" customHeight="1">
      <c r="O166" s="76"/>
    </row>
    <row r="167" spans="15:15" ht="12" customHeight="1">
      <c r="O167" s="76"/>
    </row>
    <row r="168" spans="15:15" ht="12" customHeight="1">
      <c r="O168" s="76"/>
    </row>
    <row r="169" spans="15:15" ht="12" customHeight="1">
      <c r="O169" s="76"/>
    </row>
    <row r="170" spans="15:15" ht="12" customHeight="1">
      <c r="O170" s="76"/>
    </row>
    <row r="171" spans="15:15" ht="12" customHeight="1">
      <c r="O171" s="76"/>
    </row>
    <row r="172" spans="15:15" ht="12" customHeight="1">
      <c r="O172" s="76"/>
    </row>
    <row r="173" spans="15:15" ht="12" customHeight="1">
      <c r="O173" s="76"/>
    </row>
    <row r="174" spans="15:15" ht="12" customHeight="1">
      <c r="O174" s="76"/>
    </row>
    <row r="175" spans="15:15" ht="12" customHeight="1">
      <c r="O175" s="76"/>
    </row>
    <row r="176" spans="15:15" ht="12" customHeight="1">
      <c r="O176" s="76"/>
    </row>
    <row r="177" spans="15:15" ht="12" customHeight="1">
      <c r="O177" s="76"/>
    </row>
    <row r="178" spans="15:15" ht="12" customHeight="1">
      <c r="O178" s="76"/>
    </row>
    <row r="179" spans="15:15" ht="12" customHeight="1">
      <c r="O179" s="76"/>
    </row>
    <row r="180" spans="15:15" ht="12" customHeight="1">
      <c r="O180" s="76"/>
    </row>
    <row r="181" spans="15:15" ht="12" customHeight="1">
      <c r="O181" s="76"/>
    </row>
    <row r="182" spans="15:15" ht="12" customHeight="1">
      <c r="O182" s="76"/>
    </row>
    <row r="183" spans="15:15" ht="12" customHeight="1">
      <c r="O183" s="76"/>
    </row>
    <row r="184" spans="15:15" ht="12" customHeight="1">
      <c r="O184" s="76"/>
    </row>
    <row r="185" spans="15:15" ht="12" customHeight="1">
      <c r="O185" s="76"/>
    </row>
    <row r="186" spans="15:15" ht="12" customHeight="1">
      <c r="O186" s="76"/>
    </row>
    <row r="187" spans="15:15" ht="12" customHeight="1">
      <c r="O187" s="76"/>
    </row>
    <row r="188" spans="15:15" ht="12" customHeight="1">
      <c r="O188" s="76"/>
    </row>
    <row r="189" spans="15:15" ht="12" customHeight="1">
      <c r="O189" s="76"/>
    </row>
    <row r="190" spans="15:15" ht="12" customHeight="1">
      <c r="O190" s="76"/>
    </row>
    <row r="191" spans="15:15" ht="12" customHeight="1">
      <c r="O191" s="76"/>
    </row>
    <row r="192" spans="15:15" ht="12" customHeight="1">
      <c r="O192" s="76"/>
    </row>
    <row r="193" spans="15:15" ht="12" customHeight="1">
      <c r="O193" s="76"/>
    </row>
    <row r="194" spans="15:15" ht="12" customHeight="1">
      <c r="O194" s="76"/>
    </row>
    <row r="195" spans="15:15" ht="12" customHeight="1">
      <c r="O195" s="76"/>
    </row>
    <row r="196" spans="15:15" ht="12" customHeight="1">
      <c r="O196" s="76"/>
    </row>
    <row r="197" spans="15:15" ht="12" customHeight="1">
      <c r="O197" s="76"/>
    </row>
    <row r="198" spans="15:15" ht="12" customHeight="1">
      <c r="O198" s="76"/>
    </row>
    <row r="199" spans="15:15" ht="12" customHeight="1">
      <c r="O199" s="76"/>
    </row>
    <row r="200" spans="15:15" ht="12" customHeight="1">
      <c r="O200" s="76"/>
    </row>
    <row r="201" spans="15:15" ht="12" customHeight="1">
      <c r="O201" s="76"/>
    </row>
    <row r="202" spans="15:15" ht="12" customHeight="1">
      <c r="O202" s="76"/>
    </row>
    <row r="203" spans="15:15" ht="12" customHeight="1">
      <c r="O203" s="76"/>
    </row>
    <row r="204" spans="15:15" ht="12" customHeight="1">
      <c r="O204" s="76"/>
    </row>
    <row r="205" spans="15:15" ht="12" customHeight="1">
      <c r="O205" s="76"/>
    </row>
    <row r="206" spans="15:15" ht="12" customHeight="1">
      <c r="O206" s="76"/>
    </row>
    <row r="207" spans="15:15" ht="12" customHeight="1">
      <c r="O207" s="76"/>
    </row>
    <row r="208" spans="15:15" ht="12" customHeight="1">
      <c r="O208" s="76"/>
    </row>
    <row r="209" spans="15:15" ht="12" customHeight="1">
      <c r="O209" s="76"/>
    </row>
    <row r="210" spans="15:15" ht="12" customHeight="1">
      <c r="O210" s="76"/>
    </row>
    <row r="211" spans="15:15" ht="12" customHeight="1">
      <c r="O211" s="76"/>
    </row>
    <row r="212" spans="15:15" ht="12" customHeight="1">
      <c r="O212" s="76"/>
    </row>
    <row r="213" spans="15:15" ht="12" customHeight="1">
      <c r="O213" s="76"/>
    </row>
    <row r="214" spans="15:15" ht="12" customHeight="1">
      <c r="O214" s="76"/>
    </row>
    <row r="215" spans="15:15" ht="12" customHeight="1">
      <c r="O215" s="76"/>
    </row>
    <row r="216" spans="15:15" ht="12" customHeight="1">
      <c r="O216" s="76"/>
    </row>
    <row r="217" spans="15:15" ht="12" customHeight="1">
      <c r="O217" s="76"/>
    </row>
    <row r="218" spans="15:15" ht="12" customHeight="1">
      <c r="O218" s="76"/>
    </row>
    <row r="219" spans="15:15" ht="12" customHeight="1">
      <c r="O219" s="76"/>
    </row>
    <row r="220" spans="15:15" ht="12" customHeight="1">
      <c r="O220" s="76"/>
    </row>
    <row r="221" spans="15:15" ht="12" customHeight="1">
      <c r="O221" s="76"/>
    </row>
    <row r="222" spans="15:15" ht="12" customHeight="1">
      <c r="O222" s="76"/>
    </row>
    <row r="223" spans="15:15" ht="12" customHeight="1">
      <c r="O223" s="76"/>
    </row>
    <row r="224" spans="15:15" ht="12" customHeight="1">
      <c r="O224" s="76"/>
    </row>
    <row r="225" spans="15:15" ht="12" customHeight="1">
      <c r="O225" s="76"/>
    </row>
    <row r="226" spans="15:15" ht="12" customHeight="1">
      <c r="O226" s="76"/>
    </row>
    <row r="227" spans="15:15" ht="12" customHeight="1">
      <c r="O227" s="76"/>
    </row>
    <row r="228" spans="15:15" ht="12" customHeight="1">
      <c r="O228" s="76"/>
    </row>
    <row r="229" spans="15:15" ht="12" customHeight="1">
      <c r="O229" s="76"/>
    </row>
    <row r="230" spans="15:15" ht="12" customHeight="1">
      <c r="O230" s="76"/>
    </row>
    <row r="231" spans="15:15" ht="12" customHeight="1">
      <c r="O231" s="76"/>
    </row>
    <row r="232" spans="15:15" ht="12" customHeight="1">
      <c r="O232" s="76"/>
    </row>
    <row r="233" spans="15:15" ht="12" customHeight="1">
      <c r="O233" s="76"/>
    </row>
    <row r="234" spans="15:15" ht="12" customHeight="1">
      <c r="O234" s="76"/>
    </row>
    <row r="235" spans="15:15" ht="12" customHeight="1">
      <c r="O235" s="76"/>
    </row>
    <row r="236" spans="15:15" ht="12" customHeight="1">
      <c r="O236" s="76"/>
    </row>
    <row r="237" spans="15:15" ht="12" customHeight="1">
      <c r="O237" s="76"/>
    </row>
    <row r="238" spans="15:15" ht="12" customHeight="1">
      <c r="O238" s="76"/>
    </row>
    <row r="239" spans="15:15" ht="12" customHeight="1">
      <c r="O239" s="76"/>
    </row>
    <row r="240" spans="15:15" ht="12" customHeight="1">
      <c r="O240" s="76"/>
    </row>
    <row r="241" spans="15:15" ht="12" customHeight="1">
      <c r="O241" s="76"/>
    </row>
    <row r="242" spans="15:15" ht="12" customHeight="1">
      <c r="O242" s="76"/>
    </row>
    <row r="243" spans="15:15" ht="12" customHeight="1">
      <c r="O243" s="76"/>
    </row>
    <row r="244" spans="15:15" ht="12" customHeight="1">
      <c r="O244" s="76"/>
    </row>
    <row r="245" spans="15:15" ht="12" customHeight="1">
      <c r="O245" s="76"/>
    </row>
    <row r="246" spans="15:15" ht="12" customHeight="1">
      <c r="O246" s="76"/>
    </row>
    <row r="247" spans="15:15" ht="12" customHeight="1">
      <c r="O247" s="76"/>
    </row>
    <row r="248" spans="15:15" ht="12" customHeight="1">
      <c r="O248" s="76"/>
    </row>
    <row r="249" spans="15:15" ht="12" customHeight="1">
      <c r="O249" s="76"/>
    </row>
    <row r="250" spans="15:15" ht="12" customHeight="1">
      <c r="O250" s="76"/>
    </row>
    <row r="251" spans="15:15" ht="12" customHeight="1">
      <c r="O251" s="76"/>
    </row>
    <row r="252" spans="15:15" ht="12" customHeight="1">
      <c r="O252" s="76"/>
    </row>
    <row r="253" spans="15:15" ht="12" customHeight="1">
      <c r="O253" s="76"/>
    </row>
    <row r="254" spans="15:15" ht="12" customHeight="1">
      <c r="O254" s="76"/>
    </row>
    <row r="255" spans="15:15" ht="12" customHeight="1">
      <c r="O255" s="76"/>
    </row>
    <row r="256" spans="15:15" ht="12" customHeight="1">
      <c r="O256" s="76"/>
    </row>
    <row r="257" spans="15:15" ht="12" customHeight="1">
      <c r="O257" s="76"/>
    </row>
    <row r="258" spans="15:15" ht="12" customHeight="1">
      <c r="O258" s="76"/>
    </row>
    <row r="259" spans="15:15" ht="12" customHeight="1">
      <c r="O259" s="76"/>
    </row>
    <row r="260" spans="15:15" ht="12" customHeight="1">
      <c r="O260" s="76"/>
    </row>
    <row r="261" spans="15:15" ht="12" customHeight="1">
      <c r="O261" s="76"/>
    </row>
    <row r="262" spans="15:15" ht="12" customHeight="1">
      <c r="O262" s="76"/>
    </row>
    <row r="263" spans="15:15" ht="12" customHeight="1">
      <c r="O263" s="76"/>
    </row>
    <row r="264" spans="15:15" ht="12" customHeight="1">
      <c r="O264" s="76"/>
    </row>
    <row r="265" spans="15:15" ht="12" customHeight="1">
      <c r="O265" s="76"/>
    </row>
    <row r="266" spans="15:15" ht="12" customHeight="1">
      <c r="O266" s="76"/>
    </row>
    <row r="267" spans="15:15" ht="12" customHeight="1">
      <c r="O267" s="76"/>
    </row>
    <row r="268" spans="15:15" ht="12" customHeight="1">
      <c r="O268" s="76"/>
    </row>
    <row r="269" spans="15:15" ht="12" customHeight="1">
      <c r="O269" s="76"/>
    </row>
    <row r="270" spans="15:15" ht="12" customHeight="1">
      <c r="O270" s="76"/>
    </row>
    <row r="271" spans="15:15" ht="12" customHeight="1">
      <c r="O271" s="76"/>
    </row>
    <row r="272" spans="15:15" ht="12" customHeight="1">
      <c r="O272" s="76"/>
    </row>
    <row r="273" spans="15:15" ht="12" customHeight="1">
      <c r="O273" s="76"/>
    </row>
    <row r="274" spans="15:15" ht="12" customHeight="1">
      <c r="O274" s="76"/>
    </row>
    <row r="275" spans="15:15" ht="12" customHeight="1">
      <c r="O275" s="76"/>
    </row>
    <row r="276" spans="15:15" ht="12" customHeight="1">
      <c r="O276" s="76"/>
    </row>
    <row r="277" spans="15:15" ht="12" customHeight="1">
      <c r="O277" s="76"/>
    </row>
    <row r="278" spans="15:15" ht="12" customHeight="1">
      <c r="O278" s="76"/>
    </row>
    <row r="279" spans="15:15" ht="12" customHeight="1">
      <c r="O279" s="76"/>
    </row>
    <row r="280" spans="15:15" ht="12" customHeight="1">
      <c r="O280" s="76"/>
    </row>
    <row r="281" spans="15:15" ht="12" customHeight="1">
      <c r="O281" s="76"/>
    </row>
    <row r="282" spans="15:15" ht="12" customHeight="1">
      <c r="O282" s="76"/>
    </row>
    <row r="283" spans="15:15" ht="12" customHeight="1">
      <c r="O283" s="76"/>
    </row>
    <row r="284" spans="15:15" ht="12" customHeight="1">
      <c r="O284" s="76"/>
    </row>
    <row r="285" spans="15:15" ht="12" customHeight="1">
      <c r="O285" s="76"/>
    </row>
    <row r="286" spans="15:15" ht="12" customHeight="1">
      <c r="O286" s="76"/>
    </row>
    <row r="287" spans="15:15" ht="12" customHeight="1">
      <c r="O287" s="76"/>
    </row>
    <row r="288" spans="15:15" ht="12" customHeight="1">
      <c r="O288" s="76"/>
    </row>
    <row r="289" spans="15:15" ht="12" customHeight="1">
      <c r="O289" s="76"/>
    </row>
    <row r="290" spans="15:15" ht="12" customHeight="1">
      <c r="O290" s="76"/>
    </row>
    <row r="291" spans="15:15" ht="12" customHeight="1">
      <c r="O291" s="76"/>
    </row>
    <row r="292" spans="15:15" ht="12" customHeight="1">
      <c r="O292" s="76"/>
    </row>
    <row r="293" spans="15:15" ht="12" customHeight="1">
      <c r="O293" s="76"/>
    </row>
    <row r="294" spans="15:15" ht="12" customHeight="1">
      <c r="O294" s="76"/>
    </row>
    <row r="295" spans="15:15" ht="12" customHeight="1">
      <c r="O295" s="76"/>
    </row>
    <row r="296" spans="15:15" ht="12" customHeight="1">
      <c r="O296" s="76"/>
    </row>
    <row r="297" spans="15:15" ht="12" customHeight="1">
      <c r="O297" s="76"/>
    </row>
    <row r="298" spans="15:15" ht="12" customHeight="1">
      <c r="O298" s="76"/>
    </row>
    <row r="299" spans="15:15" ht="12" customHeight="1">
      <c r="O299" s="76"/>
    </row>
    <row r="300" spans="15:15" ht="12" customHeight="1">
      <c r="O300" s="76"/>
    </row>
    <row r="301" spans="15:15" ht="12" customHeight="1">
      <c r="O301" s="76"/>
    </row>
    <row r="302" spans="15:15" ht="12" customHeight="1">
      <c r="O302" s="76"/>
    </row>
    <row r="303" spans="15:15" ht="12" customHeight="1">
      <c r="O303" s="76"/>
    </row>
    <row r="304" spans="15:15" ht="12" customHeight="1">
      <c r="O304" s="76"/>
    </row>
    <row r="305" spans="15:15" ht="12" customHeight="1">
      <c r="O305" s="76"/>
    </row>
    <row r="306" spans="15:15" ht="12" customHeight="1">
      <c r="O306" s="76"/>
    </row>
    <row r="307" spans="15:15" ht="12" customHeight="1">
      <c r="O307" s="76"/>
    </row>
    <row r="308" spans="15:15" ht="12" customHeight="1">
      <c r="O308" s="76"/>
    </row>
    <row r="309" spans="15:15" ht="12" customHeight="1">
      <c r="O309" s="76"/>
    </row>
    <row r="310" spans="15:15" ht="12" customHeight="1">
      <c r="O310" s="76"/>
    </row>
    <row r="311" spans="15:15" ht="12" customHeight="1">
      <c r="O311" s="76"/>
    </row>
    <row r="312" spans="15:15" ht="12" customHeight="1">
      <c r="O312" s="76"/>
    </row>
    <row r="313" spans="15:15" ht="12" customHeight="1">
      <c r="O313" s="76"/>
    </row>
    <row r="314" spans="15:15" ht="12" customHeight="1">
      <c r="O314" s="76"/>
    </row>
    <row r="315" spans="15:15" ht="12" customHeight="1">
      <c r="O315" s="76"/>
    </row>
    <row r="316" spans="15:15" ht="12" customHeight="1">
      <c r="O316" s="76"/>
    </row>
    <row r="317" spans="15:15" ht="12" customHeight="1">
      <c r="O317" s="76"/>
    </row>
    <row r="318" spans="15:15" ht="12" customHeight="1">
      <c r="O318" s="76"/>
    </row>
    <row r="319" spans="15:15" ht="12" customHeight="1">
      <c r="O319" s="76"/>
    </row>
    <row r="320" spans="15:15" ht="12" customHeight="1">
      <c r="O320" s="76"/>
    </row>
    <row r="321" spans="15:15" ht="12" customHeight="1">
      <c r="O321" s="76"/>
    </row>
    <row r="322" spans="15:15" ht="12" customHeight="1">
      <c r="O322" s="76"/>
    </row>
    <row r="323" spans="15:15" ht="12" customHeight="1">
      <c r="O323" s="76"/>
    </row>
    <row r="324" spans="15:15" ht="12" customHeight="1">
      <c r="O324" s="76"/>
    </row>
    <row r="325" spans="15:15" ht="12" customHeight="1">
      <c r="O325" s="76"/>
    </row>
    <row r="326" spans="15:15" ht="12" customHeight="1">
      <c r="O326" s="76"/>
    </row>
    <row r="327" spans="15:15" ht="12" customHeight="1">
      <c r="O327" s="76"/>
    </row>
    <row r="328" spans="15:15" ht="12" customHeight="1">
      <c r="O328" s="76"/>
    </row>
    <row r="329" spans="15:15" ht="12" customHeight="1">
      <c r="O329" s="76"/>
    </row>
    <row r="330" spans="15:15" ht="12" customHeight="1">
      <c r="O330" s="76"/>
    </row>
    <row r="331" spans="15:15" ht="12" customHeight="1">
      <c r="O331" s="76"/>
    </row>
    <row r="332" spans="15:15" ht="12" customHeight="1">
      <c r="O332" s="76"/>
    </row>
    <row r="333" spans="15:15" ht="12" customHeight="1">
      <c r="O333" s="76"/>
    </row>
    <row r="334" spans="15:15" ht="12" customHeight="1">
      <c r="O334" s="76"/>
    </row>
    <row r="335" spans="15:15" ht="12" customHeight="1">
      <c r="O335" s="76"/>
    </row>
    <row r="336" spans="15:15" ht="12" customHeight="1">
      <c r="O336" s="76"/>
    </row>
    <row r="337" spans="15:15" ht="12" customHeight="1">
      <c r="O337" s="76"/>
    </row>
    <row r="338" spans="15:15" ht="12" customHeight="1">
      <c r="O338" s="76"/>
    </row>
    <row r="339" spans="15:15" ht="12" customHeight="1">
      <c r="O339" s="76"/>
    </row>
    <row r="340" spans="15:15" ht="12" customHeight="1">
      <c r="O340" s="76"/>
    </row>
    <row r="341" spans="15:15" ht="12" customHeight="1">
      <c r="O341" s="76"/>
    </row>
    <row r="342" spans="15:15" ht="12" customHeight="1">
      <c r="O342" s="76"/>
    </row>
    <row r="343" spans="15:15" ht="12" customHeight="1">
      <c r="O343" s="76"/>
    </row>
    <row r="344" spans="15:15" ht="12" customHeight="1">
      <c r="O344" s="76"/>
    </row>
    <row r="345" spans="15:15" ht="12" customHeight="1">
      <c r="O345" s="76"/>
    </row>
    <row r="346" spans="15:15" ht="12" customHeight="1">
      <c r="O346" s="76"/>
    </row>
    <row r="347" spans="15:15" ht="12" customHeight="1">
      <c r="O347" s="76"/>
    </row>
    <row r="348" spans="15:15" ht="12" customHeight="1">
      <c r="O348" s="76"/>
    </row>
    <row r="349" spans="15:15" ht="12" customHeight="1">
      <c r="O349" s="76"/>
    </row>
    <row r="350" spans="15:15" ht="12" customHeight="1">
      <c r="O350" s="76"/>
    </row>
    <row r="351" spans="15:15" ht="12" customHeight="1">
      <c r="O351" s="76"/>
    </row>
    <row r="352" spans="15:15" ht="12" customHeight="1">
      <c r="O352" s="76"/>
    </row>
    <row r="353" spans="15:15" ht="12" customHeight="1">
      <c r="O353" s="76"/>
    </row>
    <row r="354" spans="15:15" ht="12" customHeight="1">
      <c r="O354" s="76"/>
    </row>
    <row r="355" spans="15:15" ht="12" customHeight="1">
      <c r="O355" s="76"/>
    </row>
    <row r="356" spans="15:15" ht="12" customHeight="1">
      <c r="O356" s="76"/>
    </row>
    <row r="357" spans="15:15" ht="12" customHeight="1">
      <c r="O357" s="76"/>
    </row>
    <row r="358" spans="15:15" ht="12" customHeight="1">
      <c r="O358" s="76"/>
    </row>
    <row r="359" spans="15:15" ht="12" customHeight="1">
      <c r="O359" s="76"/>
    </row>
    <row r="360" spans="15:15" ht="12" customHeight="1">
      <c r="O360" s="76"/>
    </row>
    <row r="361" spans="15:15" ht="12" customHeight="1">
      <c r="O361" s="76"/>
    </row>
    <row r="362" spans="15:15" ht="12" customHeight="1">
      <c r="O362" s="76"/>
    </row>
    <row r="363" spans="15:15" ht="12" customHeight="1">
      <c r="O363" s="76"/>
    </row>
    <row r="364" spans="15:15" ht="12" customHeight="1">
      <c r="O364" s="76"/>
    </row>
    <row r="365" spans="15:15" ht="12" customHeight="1">
      <c r="O365" s="76"/>
    </row>
    <row r="366" spans="15:15" ht="12" customHeight="1">
      <c r="O366" s="76"/>
    </row>
    <row r="367" spans="15:15" ht="12" customHeight="1">
      <c r="O367" s="76"/>
    </row>
    <row r="368" spans="15:15" ht="12" customHeight="1">
      <c r="O368" s="76"/>
    </row>
    <row r="369" spans="15:15" ht="12" customHeight="1">
      <c r="O369" s="76"/>
    </row>
    <row r="370" spans="15:15" ht="12" customHeight="1">
      <c r="O370" s="76"/>
    </row>
    <row r="371" spans="15:15" ht="12" customHeight="1">
      <c r="O371" s="76"/>
    </row>
    <row r="372" spans="15:15" ht="12" customHeight="1">
      <c r="O372" s="76"/>
    </row>
    <row r="373" spans="15:15" ht="12" customHeight="1">
      <c r="O373" s="76"/>
    </row>
    <row r="374" spans="15:15" ht="12" customHeight="1">
      <c r="O374" s="76"/>
    </row>
    <row r="375" spans="15:15" ht="12" customHeight="1">
      <c r="O375" s="76"/>
    </row>
    <row r="376" spans="15:15" ht="12" customHeight="1">
      <c r="O376" s="76"/>
    </row>
    <row r="377" spans="15:15" ht="12" customHeight="1">
      <c r="O377" s="76"/>
    </row>
    <row r="378" spans="15:15" ht="12" customHeight="1">
      <c r="O378" s="76"/>
    </row>
    <row r="379" spans="15:15" ht="12" customHeight="1">
      <c r="O379" s="76"/>
    </row>
    <row r="380" spans="15:15" ht="12" customHeight="1">
      <c r="O380" s="76"/>
    </row>
    <row r="381" spans="15:15" ht="12" customHeight="1">
      <c r="O381" s="76"/>
    </row>
    <row r="382" spans="15:15" ht="12" customHeight="1">
      <c r="O382" s="76"/>
    </row>
    <row r="383" spans="15:15" ht="12" customHeight="1">
      <c r="O383" s="76"/>
    </row>
    <row r="384" spans="15:15" ht="12" customHeight="1">
      <c r="O384" s="76"/>
    </row>
    <row r="385" spans="15:15" ht="12" customHeight="1">
      <c r="O385" s="76"/>
    </row>
    <row r="386" spans="15:15" ht="12" customHeight="1">
      <c r="O386" s="76"/>
    </row>
    <row r="387" spans="15:15" ht="12" customHeight="1">
      <c r="O387" s="76"/>
    </row>
    <row r="388" spans="15:15" ht="12" customHeight="1">
      <c r="O388" s="76"/>
    </row>
    <row r="389" spans="15:15" ht="12" customHeight="1">
      <c r="O389" s="76"/>
    </row>
    <row r="390" spans="15:15" ht="12" customHeight="1">
      <c r="O390" s="76"/>
    </row>
    <row r="391" spans="15:15" ht="12" customHeight="1">
      <c r="O391" s="76"/>
    </row>
    <row r="392" spans="15:15" ht="12" customHeight="1">
      <c r="O392" s="76"/>
    </row>
    <row r="393" spans="15:15" ht="12" customHeight="1">
      <c r="O393" s="76"/>
    </row>
    <row r="394" spans="15:15" ht="12" customHeight="1">
      <c r="O394" s="76"/>
    </row>
    <row r="395" spans="15:15" ht="12" customHeight="1">
      <c r="O395" s="76"/>
    </row>
    <row r="396" spans="15:15" ht="12" customHeight="1">
      <c r="O396" s="76"/>
    </row>
    <row r="397" spans="15:15" ht="12" customHeight="1">
      <c r="O397" s="76"/>
    </row>
    <row r="398" spans="15:15" ht="12" customHeight="1">
      <c r="O398" s="76"/>
    </row>
    <row r="399" spans="15:15" ht="12" customHeight="1">
      <c r="O399" s="76"/>
    </row>
    <row r="400" spans="15:15" ht="12" customHeight="1">
      <c r="O400" s="76"/>
    </row>
    <row r="401" spans="15:15" ht="12" customHeight="1">
      <c r="O401" s="76"/>
    </row>
    <row r="402" spans="15:15" ht="12" customHeight="1">
      <c r="O402" s="76"/>
    </row>
    <row r="403" spans="15:15" ht="12" customHeight="1">
      <c r="O403" s="76"/>
    </row>
    <row r="404" spans="15:15" ht="12" customHeight="1">
      <c r="O404" s="76"/>
    </row>
    <row r="405" spans="15:15" ht="12" customHeight="1">
      <c r="O405" s="76"/>
    </row>
    <row r="406" spans="15:15" ht="12" customHeight="1">
      <c r="O406" s="76"/>
    </row>
    <row r="407" spans="15:15" ht="12" customHeight="1">
      <c r="O407" s="76"/>
    </row>
    <row r="408" spans="15:15" ht="12" customHeight="1">
      <c r="O408" s="76"/>
    </row>
    <row r="409" spans="15:15" ht="12" customHeight="1">
      <c r="O409" s="76"/>
    </row>
    <row r="410" spans="15:15" ht="12" customHeight="1">
      <c r="O410" s="76"/>
    </row>
    <row r="411" spans="15:15" ht="12" customHeight="1">
      <c r="O411" s="76"/>
    </row>
    <row r="412" spans="15:15" ht="12" customHeight="1">
      <c r="O412" s="76"/>
    </row>
    <row r="413" spans="15:15" ht="12" customHeight="1">
      <c r="O413" s="76"/>
    </row>
    <row r="414" spans="15:15" ht="12" customHeight="1">
      <c r="O414" s="76"/>
    </row>
    <row r="415" spans="15:15" ht="12" customHeight="1">
      <c r="O415" s="76"/>
    </row>
    <row r="416" spans="15:15" ht="12" customHeight="1">
      <c r="O416" s="76"/>
    </row>
    <row r="417" spans="15:15" ht="12" customHeight="1">
      <c r="O417" s="76"/>
    </row>
    <row r="418" spans="15:15" ht="12" customHeight="1">
      <c r="O418" s="76"/>
    </row>
    <row r="419" spans="15:15" ht="12" customHeight="1">
      <c r="O419" s="76"/>
    </row>
    <row r="420" spans="15:15" ht="12" customHeight="1">
      <c r="O420" s="76"/>
    </row>
    <row r="421" spans="15:15" ht="12" customHeight="1">
      <c r="O421" s="76"/>
    </row>
    <row r="422" spans="15:15" ht="12" customHeight="1">
      <c r="O422" s="76"/>
    </row>
    <row r="423" spans="15:15" ht="12" customHeight="1">
      <c r="O423" s="76"/>
    </row>
    <row r="424" spans="15:15" ht="12" customHeight="1">
      <c r="O424" s="76"/>
    </row>
    <row r="425" spans="15:15" ht="12" customHeight="1">
      <c r="O425" s="76"/>
    </row>
    <row r="426" spans="15:15" ht="12" customHeight="1">
      <c r="O426" s="76"/>
    </row>
    <row r="427" spans="15:15" ht="12" customHeight="1">
      <c r="O427" s="76"/>
    </row>
    <row r="428" spans="15:15" ht="12" customHeight="1">
      <c r="O428" s="76"/>
    </row>
    <row r="429" spans="15:15" ht="12" customHeight="1">
      <c r="O429" s="76"/>
    </row>
    <row r="430" spans="15:15" ht="12" customHeight="1">
      <c r="O430" s="76"/>
    </row>
    <row r="431" spans="15:15" ht="12" customHeight="1">
      <c r="O431" s="76"/>
    </row>
    <row r="432" spans="15:15" ht="12" customHeight="1">
      <c r="O432" s="76"/>
    </row>
    <row r="433" spans="15:15" ht="12" customHeight="1">
      <c r="O433" s="76"/>
    </row>
    <row r="434" spans="15:15" ht="12" customHeight="1">
      <c r="O434" s="76"/>
    </row>
    <row r="435" spans="15:15" ht="12" customHeight="1">
      <c r="O435" s="76"/>
    </row>
    <row r="436" spans="15:15" ht="12" customHeight="1">
      <c r="O436" s="76"/>
    </row>
    <row r="437" spans="15:15" ht="12" customHeight="1">
      <c r="O437" s="76"/>
    </row>
    <row r="438" spans="15:15" ht="12" customHeight="1">
      <c r="O438" s="76"/>
    </row>
    <row r="439" spans="15:15" ht="12" customHeight="1">
      <c r="O439" s="76"/>
    </row>
    <row r="440" spans="15:15" ht="12" customHeight="1">
      <c r="O440" s="76"/>
    </row>
    <row r="441" spans="15:15" ht="12" customHeight="1">
      <c r="O441" s="76"/>
    </row>
    <row r="442" spans="15:15" ht="12" customHeight="1">
      <c r="O442" s="76"/>
    </row>
    <row r="443" spans="15:15" ht="12" customHeight="1">
      <c r="O443" s="76"/>
    </row>
    <row r="444" spans="15:15" ht="12" customHeight="1">
      <c r="O444" s="76"/>
    </row>
    <row r="445" spans="15:15" ht="12" customHeight="1">
      <c r="O445" s="76"/>
    </row>
    <row r="446" spans="15:15" ht="12" customHeight="1">
      <c r="O446" s="76"/>
    </row>
    <row r="447" spans="15:15" ht="12" customHeight="1">
      <c r="O447" s="76"/>
    </row>
    <row r="448" spans="15:15" ht="12" customHeight="1">
      <c r="O448" s="76"/>
    </row>
    <row r="449" spans="15:15" ht="12" customHeight="1">
      <c r="O449" s="76"/>
    </row>
    <row r="450" spans="15:15" ht="12" customHeight="1">
      <c r="O450" s="76"/>
    </row>
    <row r="451" spans="15:15" ht="12" customHeight="1">
      <c r="O451" s="76"/>
    </row>
    <row r="452" spans="15:15" ht="12" customHeight="1">
      <c r="O452" s="76"/>
    </row>
    <row r="453" spans="15:15" ht="12" customHeight="1">
      <c r="O453" s="76"/>
    </row>
    <row r="454" spans="15:15" ht="12" customHeight="1">
      <c r="O454" s="76"/>
    </row>
    <row r="455" spans="15:15" ht="12" customHeight="1">
      <c r="O455" s="76"/>
    </row>
    <row r="456" spans="15:15" ht="12" customHeight="1">
      <c r="O456" s="76"/>
    </row>
    <row r="457" spans="15:15" ht="12" customHeight="1">
      <c r="O457" s="76"/>
    </row>
    <row r="458" spans="15:15" ht="12" customHeight="1">
      <c r="O458" s="76"/>
    </row>
    <row r="459" spans="15:15" ht="12" customHeight="1">
      <c r="O459" s="76"/>
    </row>
    <row r="460" spans="15:15" ht="12" customHeight="1">
      <c r="O460" s="76"/>
    </row>
    <row r="461" spans="15:15" ht="12" customHeight="1">
      <c r="O461" s="76"/>
    </row>
    <row r="462" spans="15:15" ht="12" customHeight="1">
      <c r="O462" s="76"/>
    </row>
    <row r="463" spans="15:15" ht="12" customHeight="1">
      <c r="O463" s="76"/>
    </row>
    <row r="464" spans="15:15" ht="12" customHeight="1">
      <c r="O464" s="76"/>
    </row>
    <row r="465" spans="15:15" ht="12" customHeight="1">
      <c r="O465" s="76"/>
    </row>
    <row r="466" spans="15:15" ht="12" customHeight="1">
      <c r="O466" s="76"/>
    </row>
    <row r="467" spans="15:15" ht="12" customHeight="1">
      <c r="O467" s="76"/>
    </row>
    <row r="468" spans="15:15" ht="12" customHeight="1">
      <c r="O468" s="76"/>
    </row>
    <row r="469" spans="15:15" ht="12" customHeight="1">
      <c r="O469" s="76"/>
    </row>
    <row r="470" spans="15:15" ht="12" customHeight="1">
      <c r="O470" s="76"/>
    </row>
    <row r="471" spans="15:15" ht="12" customHeight="1">
      <c r="O471" s="76"/>
    </row>
    <row r="472" spans="15:15" ht="12" customHeight="1">
      <c r="O472" s="76"/>
    </row>
    <row r="473" spans="15:15" ht="12" customHeight="1">
      <c r="O473" s="76"/>
    </row>
    <row r="474" spans="15:15" ht="12" customHeight="1">
      <c r="O474" s="76"/>
    </row>
    <row r="475" spans="15:15" ht="12" customHeight="1">
      <c r="O475" s="76"/>
    </row>
    <row r="476" spans="15:15" ht="12" customHeight="1">
      <c r="O476" s="76"/>
    </row>
    <row r="477" spans="15:15" ht="12" customHeight="1">
      <c r="O477" s="76"/>
    </row>
    <row r="478" spans="15:15" ht="12" customHeight="1">
      <c r="O478" s="76"/>
    </row>
    <row r="479" spans="15:15" ht="12" customHeight="1">
      <c r="O479" s="76"/>
    </row>
    <row r="480" spans="15:15" ht="12" customHeight="1">
      <c r="O480" s="76"/>
    </row>
    <row r="481" spans="15:15" ht="12" customHeight="1">
      <c r="O481" s="76"/>
    </row>
    <row r="482" spans="15:15" ht="12" customHeight="1">
      <c r="O482" s="76"/>
    </row>
    <row r="483" spans="15:15" ht="12" customHeight="1">
      <c r="O483" s="76"/>
    </row>
    <row r="484" spans="15:15" ht="12" customHeight="1">
      <c r="O484" s="76"/>
    </row>
    <row r="485" spans="15:15" ht="12" customHeight="1">
      <c r="O485" s="76"/>
    </row>
    <row r="486" spans="15:15" ht="12" customHeight="1">
      <c r="O486" s="76"/>
    </row>
    <row r="487" spans="15:15" ht="12" customHeight="1">
      <c r="O487" s="76"/>
    </row>
    <row r="488" spans="15:15" ht="12" customHeight="1">
      <c r="O488" s="76"/>
    </row>
    <row r="489" spans="15:15" ht="12" customHeight="1">
      <c r="O489" s="76"/>
    </row>
    <row r="490" spans="15:15" ht="12" customHeight="1">
      <c r="O490" s="76"/>
    </row>
    <row r="491" spans="15:15" ht="12" customHeight="1">
      <c r="O491" s="76"/>
    </row>
    <row r="492" spans="15:15" ht="12" customHeight="1">
      <c r="O492" s="76"/>
    </row>
    <row r="493" spans="15:15" ht="12" customHeight="1">
      <c r="O493" s="76"/>
    </row>
    <row r="494" spans="15:15" ht="12" customHeight="1">
      <c r="O494" s="76"/>
    </row>
    <row r="495" spans="15:15" ht="12" customHeight="1">
      <c r="O495" s="76"/>
    </row>
    <row r="496" spans="15:15" ht="12" customHeight="1">
      <c r="O496" s="76"/>
    </row>
    <row r="497" spans="15:15" ht="12" customHeight="1">
      <c r="O497" s="76"/>
    </row>
    <row r="498" spans="15:15" ht="12" customHeight="1">
      <c r="O498" s="76"/>
    </row>
    <row r="499" spans="15:15" ht="12" customHeight="1">
      <c r="O499" s="76"/>
    </row>
    <row r="500" spans="15:15" ht="12" customHeight="1">
      <c r="O500" s="76"/>
    </row>
    <row r="501" spans="15:15" ht="12" customHeight="1">
      <c r="O501" s="76"/>
    </row>
    <row r="502" spans="15:15" ht="12" customHeight="1">
      <c r="O502" s="76"/>
    </row>
    <row r="503" spans="15:15" ht="12" customHeight="1">
      <c r="O503" s="76"/>
    </row>
    <row r="504" spans="15:15" ht="12" customHeight="1">
      <c r="O504" s="76"/>
    </row>
    <row r="505" spans="15:15" ht="12" customHeight="1">
      <c r="O505" s="76"/>
    </row>
    <row r="506" spans="15:15" ht="12" customHeight="1">
      <c r="O506" s="76"/>
    </row>
    <row r="507" spans="15:15" ht="12" customHeight="1">
      <c r="O507" s="76"/>
    </row>
    <row r="508" spans="15:15" ht="12" customHeight="1">
      <c r="O508" s="76"/>
    </row>
    <row r="509" spans="15:15" ht="12" customHeight="1">
      <c r="O509" s="76"/>
    </row>
    <row r="510" spans="15:15" ht="12" customHeight="1">
      <c r="O510" s="76"/>
    </row>
    <row r="511" spans="15:15" ht="12" customHeight="1">
      <c r="O511" s="76"/>
    </row>
    <row r="512" spans="15:15" ht="12" customHeight="1">
      <c r="O512" s="76"/>
    </row>
    <row r="513" spans="15:15" ht="12" customHeight="1">
      <c r="O513" s="76"/>
    </row>
    <row r="514" spans="15:15" ht="12" customHeight="1">
      <c r="O514" s="76"/>
    </row>
    <row r="515" spans="15:15" ht="12" customHeight="1">
      <c r="O515" s="76"/>
    </row>
    <row r="516" spans="15:15" ht="12" customHeight="1">
      <c r="O516" s="76"/>
    </row>
    <row r="517" spans="15:15" ht="12" customHeight="1">
      <c r="O517" s="76"/>
    </row>
    <row r="518" spans="15:15" ht="12" customHeight="1">
      <c r="O518" s="76"/>
    </row>
    <row r="519" spans="15:15" ht="12" customHeight="1">
      <c r="O519" s="76"/>
    </row>
    <row r="520" spans="15:15" ht="12" customHeight="1">
      <c r="O520" s="76"/>
    </row>
    <row r="521" spans="15:15" ht="12" customHeight="1">
      <c r="O521" s="76"/>
    </row>
    <row r="522" spans="15:15" ht="12" customHeight="1">
      <c r="O522" s="76"/>
    </row>
    <row r="523" spans="15:15" ht="12" customHeight="1">
      <c r="O523" s="76"/>
    </row>
    <row r="524" spans="15:15" ht="12" customHeight="1">
      <c r="O524" s="76"/>
    </row>
    <row r="525" spans="15:15" ht="12" customHeight="1">
      <c r="O525" s="76"/>
    </row>
    <row r="526" spans="15:15" ht="12" customHeight="1">
      <c r="O526" s="76"/>
    </row>
    <row r="527" spans="15:15" ht="12" customHeight="1">
      <c r="O527" s="76"/>
    </row>
    <row r="528" spans="15:15" ht="12" customHeight="1">
      <c r="O528" s="76"/>
    </row>
    <row r="529" spans="15:15" ht="12" customHeight="1">
      <c r="O529" s="76"/>
    </row>
    <row r="530" spans="15:15" ht="12" customHeight="1">
      <c r="O530" s="76"/>
    </row>
    <row r="531" spans="15:15" ht="12" customHeight="1">
      <c r="O531" s="76"/>
    </row>
    <row r="532" spans="15:15" ht="12" customHeight="1">
      <c r="O532" s="76"/>
    </row>
    <row r="533" spans="15:15" ht="12" customHeight="1">
      <c r="O533" s="76"/>
    </row>
    <row r="534" spans="15:15" ht="12" customHeight="1">
      <c r="O534" s="76"/>
    </row>
    <row r="535" spans="15:15" ht="12" customHeight="1">
      <c r="O535" s="76"/>
    </row>
    <row r="536" spans="15:15" ht="12" customHeight="1">
      <c r="O536" s="76"/>
    </row>
    <row r="537" spans="15:15" ht="12" customHeight="1">
      <c r="O537" s="76"/>
    </row>
    <row r="538" spans="15:15" ht="12" customHeight="1">
      <c r="O538" s="76"/>
    </row>
    <row r="539" spans="15:15" ht="12" customHeight="1">
      <c r="O539" s="76"/>
    </row>
    <row r="540" spans="15:15" ht="12" customHeight="1">
      <c r="O540" s="76"/>
    </row>
    <row r="541" spans="15:15" ht="12" customHeight="1">
      <c r="O541" s="76"/>
    </row>
    <row r="542" spans="15:15" ht="12" customHeight="1">
      <c r="O542" s="76"/>
    </row>
    <row r="543" spans="15:15" ht="12" customHeight="1">
      <c r="O543" s="76"/>
    </row>
    <row r="544" spans="15:15" ht="12" customHeight="1">
      <c r="O544" s="76"/>
    </row>
    <row r="545" spans="15:15" ht="12" customHeight="1">
      <c r="O545" s="76"/>
    </row>
    <row r="546" spans="15:15" ht="12" customHeight="1">
      <c r="O546" s="76"/>
    </row>
    <row r="547" spans="15:15" ht="12" customHeight="1">
      <c r="O547" s="76"/>
    </row>
    <row r="548" spans="15:15" ht="12" customHeight="1">
      <c r="O548" s="76"/>
    </row>
    <row r="549" spans="15:15" ht="12" customHeight="1">
      <c r="O549" s="76"/>
    </row>
    <row r="550" spans="15:15" ht="12" customHeight="1">
      <c r="O550" s="76"/>
    </row>
    <row r="551" spans="15:15" ht="12" customHeight="1">
      <c r="O551" s="76"/>
    </row>
    <row r="552" spans="15:15" ht="12" customHeight="1">
      <c r="O552" s="76"/>
    </row>
    <row r="553" spans="15:15" ht="12" customHeight="1">
      <c r="O553" s="76"/>
    </row>
    <row r="554" spans="15:15" ht="12" customHeight="1">
      <c r="O554" s="76"/>
    </row>
    <row r="555" spans="15:15" ht="12" customHeight="1">
      <c r="O555" s="76"/>
    </row>
    <row r="556" spans="15:15" ht="12" customHeight="1">
      <c r="O556" s="76"/>
    </row>
    <row r="557" spans="15:15" ht="12" customHeight="1">
      <c r="O557" s="76"/>
    </row>
    <row r="558" spans="15:15" ht="12" customHeight="1">
      <c r="O558" s="76"/>
    </row>
    <row r="559" spans="15:15" ht="12" customHeight="1">
      <c r="O559" s="76"/>
    </row>
    <row r="560" spans="15:15" ht="12" customHeight="1">
      <c r="O560" s="76"/>
    </row>
    <row r="561" spans="15:15" ht="12" customHeight="1">
      <c r="O561" s="76"/>
    </row>
    <row r="562" spans="15:15" ht="12" customHeight="1">
      <c r="O562" s="76"/>
    </row>
    <row r="563" spans="15:15" ht="12" customHeight="1">
      <c r="O563" s="76"/>
    </row>
    <row r="564" spans="15:15" ht="12" customHeight="1">
      <c r="O564" s="76"/>
    </row>
    <row r="565" spans="15:15" ht="12" customHeight="1">
      <c r="O565" s="76"/>
    </row>
    <row r="566" spans="15:15" ht="12" customHeight="1">
      <c r="O566" s="76"/>
    </row>
    <row r="567" spans="15:15" ht="12" customHeight="1">
      <c r="O567" s="76"/>
    </row>
    <row r="568" spans="15:15" ht="12" customHeight="1">
      <c r="O568" s="76"/>
    </row>
    <row r="569" spans="15:15" ht="12" customHeight="1">
      <c r="O569" s="76"/>
    </row>
    <row r="570" spans="15:15" ht="12" customHeight="1">
      <c r="O570" s="76"/>
    </row>
    <row r="571" spans="15:15" ht="12" customHeight="1">
      <c r="O571" s="76"/>
    </row>
    <row r="572" spans="15:15" ht="12" customHeight="1">
      <c r="O572" s="76"/>
    </row>
    <row r="573" spans="15:15" ht="12" customHeight="1">
      <c r="O573" s="76"/>
    </row>
    <row r="574" spans="15:15" ht="12" customHeight="1">
      <c r="O574" s="76"/>
    </row>
    <row r="575" spans="15:15" ht="12" customHeight="1">
      <c r="O575" s="76"/>
    </row>
    <row r="576" spans="15:15" ht="12" customHeight="1">
      <c r="O576" s="76"/>
    </row>
    <row r="577" spans="15:15" ht="12" customHeight="1">
      <c r="O577" s="76"/>
    </row>
    <row r="578" spans="15:15" ht="12" customHeight="1">
      <c r="O578" s="76"/>
    </row>
    <row r="579" spans="15:15" ht="12" customHeight="1">
      <c r="O579" s="76"/>
    </row>
    <row r="580" spans="15:15" ht="12" customHeight="1">
      <c r="O580" s="76"/>
    </row>
    <row r="581" spans="15:15" ht="12" customHeight="1">
      <c r="O581" s="76"/>
    </row>
    <row r="582" spans="15:15" ht="12" customHeight="1">
      <c r="O582" s="76"/>
    </row>
    <row r="583" spans="15:15" ht="12" customHeight="1">
      <c r="O583" s="76"/>
    </row>
    <row r="584" spans="15:15" ht="12" customHeight="1">
      <c r="O584" s="76"/>
    </row>
    <row r="585" spans="15:15" ht="12" customHeight="1">
      <c r="O585" s="76"/>
    </row>
    <row r="586" spans="15:15" ht="12" customHeight="1">
      <c r="O586" s="76"/>
    </row>
    <row r="587" spans="15:15" ht="12" customHeight="1">
      <c r="O587" s="76"/>
    </row>
    <row r="588" spans="15:15" ht="12" customHeight="1">
      <c r="O588" s="76"/>
    </row>
    <row r="589" spans="15:15" ht="12" customHeight="1">
      <c r="O589" s="76"/>
    </row>
    <row r="590" spans="15:15" ht="12" customHeight="1">
      <c r="O590" s="76"/>
    </row>
    <row r="591" spans="15:15" ht="12" customHeight="1">
      <c r="O591" s="76"/>
    </row>
    <row r="592" spans="15:15" ht="12" customHeight="1">
      <c r="O592" s="76"/>
    </row>
    <row r="593" spans="15:15" ht="12" customHeight="1">
      <c r="O593" s="76"/>
    </row>
    <row r="594" spans="15:15" ht="12" customHeight="1">
      <c r="O594" s="76"/>
    </row>
    <row r="595" spans="15:15" ht="12" customHeight="1">
      <c r="O595" s="76"/>
    </row>
    <row r="596" spans="15:15" ht="12" customHeight="1">
      <c r="O596" s="76"/>
    </row>
    <row r="597" spans="15:15" ht="12" customHeight="1">
      <c r="O597" s="76"/>
    </row>
    <row r="598" spans="15:15" ht="12" customHeight="1">
      <c r="O598" s="76"/>
    </row>
    <row r="599" spans="15:15" ht="12" customHeight="1">
      <c r="O599" s="76"/>
    </row>
    <row r="600" spans="15:15" ht="12" customHeight="1">
      <c r="O600" s="76"/>
    </row>
    <row r="601" spans="15:15" ht="12" customHeight="1">
      <c r="O601" s="76"/>
    </row>
    <row r="602" spans="15:15" ht="12" customHeight="1">
      <c r="O602" s="76"/>
    </row>
    <row r="603" spans="15:15" ht="12" customHeight="1">
      <c r="O603" s="76"/>
    </row>
    <row r="604" spans="15:15" ht="12" customHeight="1">
      <c r="O604" s="76"/>
    </row>
    <row r="605" spans="15:15" ht="12" customHeight="1">
      <c r="O605" s="76"/>
    </row>
    <row r="606" spans="15:15" ht="12" customHeight="1">
      <c r="O606" s="76"/>
    </row>
    <row r="607" spans="15:15" ht="12" customHeight="1">
      <c r="O607" s="76"/>
    </row>
    <row r="608" spans="15:15" ht="12" customHeight="1">
      <c r="O608" s="76"/>
    </row>
    <row r="609" spans="15:15" ht="12" customHeight="1">
      <c r="O609" s="76"/>
    </row>
    <row r="610" spans="15:15" ht="12" customHeight="1">
      <c r="O610" s="76"/>
    </row>
    <row r="611" spans="15:15" ht="12" customHeight="1">
      <c r="O611" s="76"/>
    </row>
    <row r="612" spans="15:15" ht="12" customHeight="1">
      <c r="O612" s="76"/>
    </row>
    <row r="613" spans="15:15" ht="12" customHeight="1">
      <c r="O613" s="76"/>
    </row>
    <row r="614" spans="15:15" ht="12" customHeight="1">
      <c r="O614" s="76"/>
    </row>
    <row r="615" spans="15:15" ht="12" customHeight="1">
      <c r="O615" s="76"/>
    </row>
    <row r="616" spans="15:15" ht="12" customHeight="1">
      <c r="O616" s="76"/>
    </row>
    <row r="617" spans="15:15" ht="12" customHeight="1">
      <c r="O617" s="76"/>
    </row>
    <row r="618" spans="15:15" ht="12" customHeight="1">
      <c r="O618" s="76"/>
    </row>
    <row r="619" spans="15:15" ht="12" customHeight="1">
      <c r="O619" s="76"/>
    </row>
    <row r="620" spans="15:15" ht="12" customHeight="1">
      <c r="O620" s="76"/>
    </row>
    <row r="621" spans="15:15" ht="12" customHeight="1">
      <c r="O621" s="76"/>
    </row>
    <row r="622" spans="15:15" ht="12" customHeight="1">
      <c r="O622" s="76"/>
    </row>
    <row r="623" spans="15:15" ht="12" customHeight="1">
      <c r="O623" s="76"/>
    </row>
    <row r="624" spans="15:15" ht="12" customHeight="1">
      <c r="O624" s="76"/>
    </row>
    <row r="625" spans="15:15" ht="12" customHeight="1">
      <c r="O625" s="76"/>
    </row>
    <row r="626" spans="15:15" ht="12" customHeight="1">
      <c r="O626" s="76"/>
    </row>
    <row r="627" spans="15:15" ht="12" customHeight="1">
      <c r="O627" s="76"/>
    </row>
    <row r="628" spans="15:15" ht="12" customHeight="1">
      <c r="O628" s="76"/>
    </row>
    <row r="629" spans="15:15" ht="12" customHeight="1">
      <c r="O629" s="76"/>
    </row>
    <row r="630" spans="15:15" ht="12" customHeight="1">
      <c r="O630" s="76"/>
    </row>
    <row r="631" spans="15:15" ht="12" customHeight="1">
      <c r="O631" s="76"/>
    </row>
    <row r="632" spans="15:15" ht="12" customHeight="1">
      <c r="O632" s="76"/>
    </row>
    <row r="633" spans="15:15" ht="12" customHeight="1">
      <c r="O633" s="76"/>
    </row>
    <row r="634" spans="15:15" ht="12" customHeight="1">
      <c r="O634" s="76"/>
    </row>
    <row r="635" spans="15:15" ht="12" customHeight="1">
      <c r="O635" s="76"/>
    </row>
    <row r="636" spans="15:15" ht="12" customHeight="1">
      <c r="O636" s="76"/>
    </row>
    <row r="637" spans="15:15" ht="12" customHeight="1">
      <c r="O637" s="76"/>
    </row>
    <row r="638" spans="15:15" ht="12" customHeight="1">
      <c r="O638" s="76"/>
    </row>
    <row r="639" spans="15:15" ht="12" customHeight="1">
      <c r="O639" s="76"/>
    </row>
    <row r="640" spans="15:15" ht="12" customHeight="1">
      <c r="O640" s="76"/>
    </row>
    <row r="641" spans="15:15" ht="12" customHeight="1">
      <c r="O641" s="76"/>
    </row>
    <row r="642" spans="15:15" ht="12" customHeight="1">
      <c r="O642" s="76"/>
    </row>
    <row r="643" spans="15:15" ht="12" customHeight="1">
      <c r="O643" s="76"/>
    </row>
    <row r="644" spans="15:15" ht="12" customHeight="1">
      <c r="O644" s="76"/>
    </row>
    <row r="645" spans="15:15" ht="12" customHeight="1">
      <c r="O645" s="76"/>
    </row>
    <row r="646" spans="15:15" ht="12" customHeight="1">
      <c r="O646" s="76"/>
    </row>
    <row r="647" spans="15:15" ht="12" customHeight="1">
      <c r="O647" s="76"/>
    </row>
    <row r="648" spans="15:15" ht="12" customHeight="1">
      <c r="O648" s="76"/>
    </row>
    <row r="649" spans="15:15" ht="12" customHeight="1">
      <c r="O649" s="76"/>
    </row>
    <row r="650" spans="15:15" ht="12" customHeight="1">
      <c r="O650" s="76"/>
    </row>
    <row r="651" spans="15:15" ht="12" customHeight="1">
      <c r="O651" s="76"/>
    </row>
    <row r="652" spans="15:15" ht="12" customHeight="1">
      <c r="O652" s="76"/>
    </row>
    <row r="653" spans="15:15" ht="12" customHeight="1">
      <c r="O653" s="76"/>
    </row>
    <row r="654" spans="15:15" ht="12" customHeight="1">
      <c r="O654" s="76"/>
    </row>
    <row r="655" spans="15:15" ht="12" customHeight="1">
      <c r="O655" s="76"/>
    </row>
    <row r="656" spans="15:15" ht="12" customHeight="1">
      <c r="O656" s="76"/>
    </row>
    <row r="657" spans="15:15" ht="12" customHeight="1">
      <c r="O657" s="76"/>
    </row>
    <row r="658" spans="15:15" ht="12" customHeight="1">
      <c r="O658" s="76"/>
    </row>
    <row r="659" spans="15:15" ht="12" customHeight="1">
      <c r="O659" s="76"/>
    </row>
    <row r="660" spans="15:15" ht="12" customHeight="1">
      <c r="O660" s="76"/>
    </row>
    <row r="661" spans="15:15" ht="12" customHeight="1">
      <c r="O661" s="76"/>
    </row>
    <row r="662" spans="15:15" ht="12" customHeight="1">
      <c r="O662" s="76"/>
    </row>
    <row r="663" spans="15:15" ht="12" customHeight="1">
      <c r="O663" s="76"/>
    </row>
    <row r="664" spans="15:15" ht="12" customHeight="1">
      <c r="O664" s="76"/>
    </row>
    <row r="665" spans="15:15" ht="12" customHeight="1">
      <c r="O665" s="76"/>
    </row>
    <row r="666" spans="15:15" ht="12" customHeight="1">
      <c r="O666" s="76"/>
    </row>
    <row r="667" spans="15:15" ht="12" customHeight="1">
      <c r="O667" s="76"/>
    </row>
    <row r="668" spans="15:15" ht="12" customHeight="1">
      <c r="O668" s="76"/>
    </row>
    <row r="669" spans="15:15" ht="12" customHeight="1">
      <c r="O669" s="76"/>
    </row>
    <row r="670" spans="15:15" ht="12" customHeight="1">
      <c r="O670" s="76"/>
    </row>
    <row r="671" spans="15:15" ht="12" customHeight="1">
      <c r="O671" s="76"/>
    </row>
    <row r="672" spans="15:15" ht="12" customHeight="1">
      <c r="O672" s="76"/>
    </row>
    <row r="673" spans="15:15" ht="12" customHeight="1">
      <c r="O673" s="76"/>
    </row>
    <row r="674" spans="15:15" ht="12" customHeight="1">
      <c r="O674" s="76"/>
    </row>
    <row r="675" spans="15:15" ht="12" customHeight="1">
      <c r="O675" s="76"/>
    </row>
    <row r="676" spans="15:15" ht="12" customHeight="1">
      <c r="O676" s="76"/>
    </row>
    <row r="677" spans="15:15" ht="12" customHeight="1">
      <c r="O677" s="76"/>
    </row>
    <row r="678" spans="15:15" ht="12" customHeight="1">
      <c r="O678" s="76"/>
    </row>
    <row r="679" spans="15:15" ht="12" customHeight="1">
      <c r="O679" s="76"/>
    </row>
    <row r="680" spans="15:15" ht="12" customHeight="1">
      <c r="O680" s="76"/>
    </row>
    <row r="681" spans="15:15" ht="12" customHeight="1">
      <c r="O681" s="76"/>
    </row>
    <row r="682" spans="15:15" ht="12" customHeight="1">
      <c r="O682" s="76"/>
    </row>
    <row r="683" spans="15:15" ht="12" customHeight="1">
      <c r="O683" s="76"/>
    </row>
    <row r="684" spans="15:15" ht="12" customHeight="1">
      <c r="O684" s="76"/>
    </row>
    <row r="685" spans="15:15" ht="12" customHeight="1">
      <c r="O685" s="76"/>
    </row>
    <row r="686" spans="15:15" ht="12" customHeight="1">
      <c r="O686" s="76"/>
    </row>
    <row r="687" spans="15:15" ht="12" customHeight="1">
      <c r="O687" s="76"/>
    </row>
    <row r="688" spans="15:15" ht="12" customHeight="1">
      <c r="O688" s="76"/>
    </row>
    <row r="689" spans="15:15" ht="12" customHeight="1">
      <c r="O689" s="76"/>
    </row>
    <row r="690" spans="15:15" ht="12" customHeight="1">
      <c r="O690" s="76"/>
    </row>
    <row r="691" spans="15:15" ht="12" customHeight="1">
      <c r="O691" s="76"/>
    </row>
    <row r="692" spans="15:15" ht="12" customHeight="1">
      <c r="O692" s="76"/>
    </row>
    <row r="693" spans="15:15" ht="12" customHeight="1">
      <c r="O693" s="76"/>
    </row>
    <row r="694" spans="15:15" ht="12" customHeight="1">
      <c r="O694" s="76"/>
    </row>
    <row r="695" spans="15:15" ht="12" customHeight="1">
      <c r="O695" s="76"/>
    </row>
    <row r="696" spans="15:15" ht="12" customHeight="1">
      <c r="O696" s="76"/>
    </row>
    <row r="697" spans="15:15" ht="12" customHeight="1">
      <c r="O697" s="76"/>
    </row>
    <row r="698" spans="15:15" ht="12" customHeight="1">
      <c r="O698" s="76"/>
    </row>
    <row r="699" spans="15:15" ht="12" customHeight="1">
      <c r="O699" s="76"/>
    </row>
    <row r="700" spans="15:15" ht="12" customHeight="1">
      <c r="O700" s="76"/>
    </row>
    <row r="701" spans="15:15" ht="12" customHeight="1">
      <c r="O701" s="76"/>
    </row>
    <row r="702" spans="15:15" ht="12" customHeight="1">
      <c r="O702" s="76"/>
    </row>
    <row r="703" spans="15:15" ht="12" customHeight="1">
      <c r="O703" s="76"/>
    </row>
    <row r="704" spans="15:15" ht="12" customHeight="1">
      <c r="O704" s="76"/>
    </row>
    <row r="705" spans="15:15" ht="12" customHeight="1">
      <c r="O705" s="76"/>
    </row>
    <row r="706" spans="15:15" ht="12" customHeight="1">
      <c r="O706" s="76"/>
    </row>
    <row r="707" spans="15:15" ht="12" customHeight="1">
      <c r="O707" s="76"/>
    </row>
    <row r="708" spans="15:15" ht="12" customHeight="1">
      <c r="O708" s="76"/>
    </row>
    <row r="709" spans="15:15" ht="12" customHeight="1">
      <c r="O709" s="76"/>
    </row>
    <row r="710" spans="15:15" ht="12" customHeight="1">
      <c r="O710" s="76"/>
    </row>
    <row r="711" spans="15:15" ht="12" customHeight="1">
      <c r="O711" s="76"/>
    </row>
    <row r="712" spans="15:15" ht="12" customHeight="1">
      <c r="O712" s="76"/>
    </row>
    <row r="713" spans="15:15" ht="12" customHeight="1">
      <c r="O713" s="76"/>
    </row>
    <row r="714" spans="15:15" ht="12" customHeight="1">
      <c r="O714" s="76"/>
    </row>
    <row r="715" spans="15:15" ht="12" customHeight="1">
      <c r="O715" s="76"/>
    </row>
    <row r="716" spans="15:15" ht="12" customHeight="1">
      <c r="O716" s="76"/>
    </row>
    <row r="717" spans="15:15" ht="12" customHeight="1">
      <c r="O717" s="76"/>
    </row>
    <row r="718" spans="15:15" ht="12" customHeight="1">
      <c r="O718" s="76"/>
    </row>
    <row r="719" spans="15:15" ht="12" customHeight="1">
      <c r="O719" s="76"/>
    </row>
    <row r="720" spans="15:15" ht="12" customHeight="1">
      <c r="O720" s="76"/>
    </row>
    <row r="721" spans="15:15" ht="12" customHeight="1">
      <c r="O721" s="76"/>
    </row>
    <row r="722" spans="15:15" ht="12" customHeight="1">
      <c r="O722" s="76"/>
    </row>
    <row r="723" spans="15:15" ht="12" customHeight="1">
      <c r="O723" s="76"/>
    </row>
    <row r="724" spans="15:15" ht="12" customHeight="1">
      <c r="O724" s="76"/>
    </row>
    <row r="725" spans="15:15" ht="12" customHeight="1">
      <c r="O725" s="76"/>
    </row>
    <row r="726" spans="15:15" ht="12" customHeight="1">
      <c r="O726" s="76"/>
    </row>
    <row r="727" spans="15:15" ht="12" customHeight="1">
      <c r="O727" s="76"/>
    </row>
    <row r="728" spans="15:15" ht="12" customHeight="1">
      <c r="O728" s="76"/>
    </row>
    <row r="729" spans="15:15" ht="12" customHeight="1">
      <c r="O729" s="76"/>
    </row>
    <row r="730" spans="15:15" ht="12" customHeight="1">
      <c r="O730" s="76"/>
    </row>
    <row r="731" spans="15:15" ht="12" customHeight="1">
      <c r="O731" s="76"/>
    </row>
    <row r="732" spans="15:15" ht="12" customHeight="1">
      <c r="O732" s="76"/>
    </row>
    <row r="733" spans="15:15" ht="12" customHeight="1">
      <c r="O733" s="76"/>
    </row>
    <row r="734" spans="15:15" ht="12" customHeight="1">
      <c r="O734" s="76"/>
    </row>
    <row r="735" spans="15:15" ht="12" customHeight="1">
      <c r="O735" s="76"/>
    </row>
    <row r="736" spans="15:15" ht="12" customHeight="1">
      <c r="O736" s="76"/>
    </row>
    <row r="737" spans="15:15" ht="12" customHeight="1">
      <c r="O737" s="76"/>
    </row>
    <row r="738" spans="15:15" ht="12" customHeight="1">
      <c r="O738" s="76"/>
    </row>
    <row r="739" spans="15:15" ht="12" customHeight="1">
      <c r="O739" s="76"/>
    </row>
    <row r="740" spans="15:15" ht="12" customHeight="1">
      <c r="O740" s="76"/>
    </row>
    <row r="741" spans="15:15" ht="12" customHeight="1">
      <c r="O741" s="76"/>
    </row>
    <row r="742" spans="15:15" ht="12" customHeight="1">
      <c r="O742" s="76"/>
    </row>
    <row r="743" spans="15:15" ht="12" customHeight="1">
      <c r="O743" s="76"/>
    </row>
    <row r="744" spans="15:15" ht="12" customHeight="1">
      <c r="O744" s="76"/>
    </row>
    <row r="745" spans="15:15" ht="12" customHeight="1">
      <c r="O745" s="76"/>
    </row>
    <row r="746" spans="15:15" ht="12" customHeight="1">
      <c r="O746" s="76"/>
    </row>
    <row r="747" spans="15:15" ht="12" customHeight="1">
      <c r="O747" s="76"/>
    </row>
    <row r="748" spans="15:15" ht="12" customHeight="1">
      <c r="O748" s="76"/>
    </row>
    <row r="749" spans="15:15" ht="12" customHeight="1">
      <c r="O749" s="76"/>
    </row>
    <row r="750" spans="15:15" ht="12" customHeight="1">
      <c r="O750" s="76"/>
    </row>
    <row r="751" spans="15:15" ht="12" customHeight="1">
      <c r="O751" s="76"/>
    </row>
    <row r="752" spans="15:15" ht="12" customHeight="1">
      <c r="O752" s="76"/>
    </row>
    <row r="753" spans="15:15" ht="12" customHeight="1">
      <c r="O753" s="76"/>
    </row>
    <row r="754" spans="15:15" ht="12" customHeight="1">
      <c r="O754" s="76"/>
    </row>
    <row r="755" spans="15:15" ht="12" customHeight="1">
      <c r="O755" s="76"/>
    </row>
    <row r="756" spans="15:15" ht="12" customHeight="1">
      <c r="O756" s="76"/>
    </row>
    <row r="757" spans="15:15" ht="12" customHeight="1">
      <c r="O757" s="76"/>
    </row>
    <row r="758" spans="15:15" ht="12" customHeight="1">
      <c r="O758" s="76"/>
    </row>
    <row r="759" spans="15:15" ht="12" customHeight="1">
      <c r="O759" s="76"/>
    </row>
    <row r="760" spans="15:15" ht="12" customHeight="1">
      <c r="O760" s="76"/>
    </row>
    <row r="761" spans="15:15" ht="12" customHeight="1">
      <c r="O761" s="76"/>
    </row>
    <row r="762" spans="15:15" ht="12" customHeight="1">
      <c r="O762" s="76"/>
    </row>
    <row r="763" spans="15:15" ht="12" customHeight="1">
      <c r="O763" s="76"/>
    </row>
    <row r="764" spans="15:15" ht="12" customHeight="1">
      <c r="O764" s="76"/>
    </row>
    <row r="765" spans="15:15" ht="12" customHeight="1">
      <c r="O765" s="76"/>
    </row>
    <row r="766" spans="15:15" ht="12" customHeight="1">
      <c r="O766" s="76"/>
    </row>
    <row r="767" spans="15:15" ht="12" customHeight="1">
      <c r="O767" s="76"/>
    </row>
    <row r="768" spans="15:15" ht="12" customHeight="1">
      <c r="O768" s="76"/>
    </row>
    <row r="769" spans="15:15" ht="12" customHeight="1">
      <c r="O769" s="76"/>
    </row>
    <row r="770" spans="15:15" ht="12" customHeight="1">
      <c r="O770" s="76"/>
    </row>
    <row r="771" spans="15:15" ht="12" customHeight="1">
      <c r="O771" s="76"/>
    </row>
    <row r="772" spans="15:15" ht="12" customHeight="1">
      <c r="O772" s="76"/>
    </row>
    <row r="773" spans="15:15" ht="12" customHeight="1">
      <c r="O773" s="76"/>
    </row>
    <row r="774" spans="15:15" ht="12" customHeight="1">
      <c r="O774" s="76"/>
    </row>
    <row r="775" spans="15:15" ht="12" customHeight="1">
      <c r="O775" s="76"/>
    </row>
    <row r="776" spans="15:15" ht="12" customHeight="1">
      <c r="O776" s="76"/>
    </row>
    <row r="777" spans="15:15" ht="12" customHeight="1">
      <c r="O777" s="76"/>
    </row>
    <row r="778" spans="15:15" ht="12" customHeight="1">
      <c r="O778" s="76"/>
    </row>
    <row r="779" spans="15:15" ht="12" customHeight="1">
      <c r="O779" s="76"/>
    </row>
    <row r="780" spans="15:15" ht="12" customHeight="1">
      <c r="O780" s="76"/>
    </row>
    <row r="781" spans="15:15" ht="12" customHeight="1">
      <c r="O781" s="76"/>
    </row>
    <row r="782" spans="15:15" ht="12" customHeight="1">
      <c r="O782" s="76"/>
    </row>
    <row r="783" spans="15:15" ht="12" customHeight="1">
      <c r="O783" s="76"/>
    </row>
    <row r="784" spans="15:15" ht="12" customHeight="1">
      <c r="O784" s="76"/>
    </row>
    <row r="785" spans="15:15" ht="12" customHeight="1">
      <c r="O785" s="76"/>
    </row>
    <row r="786" spans="15:15" ht="12" customHeight="1">
      <c r="O786" s="76"/>
    </row>
    <row r="787" spans="15:15" ht="12" customHeight="1">
      <c r="O787" s="76"/>
    </row>
    <row r="788" spans="15:15" ht="12" customHeight="1">
      <c r="O788" s="76"/>
    </row>
    <row r="789" spans="15:15" ht="12" customHeight="1">
      <c r="O789" s="76"/>
    </row>
    <row r="790" spans="15:15" ht="12" customHeight="1">
      <c r="O790" s="76"/>
    </row>
    <row r="791" spans="15:15" ht="12" customHeight="1">
      <c r="O791" s="76"/>
    </row>
    <row r="792" spans="15:15" ht="12" customHeight="1">
      <c r="O792" s="76"/>
    </row>
    <row r="793" spans="15:15" ht="12" customHeight="1">
      <c r="O793" s="76"/>
    </row>
    <row r="794" spans="15:15" ht="12" customHeight="1">
      <c r="O794" s="76"/>
    </row>
    <row r="795" spans="15:15" ht="12" customHeight="1">
      <c r="O795" s="76"/>
    </row>
    <row r="796" spans="15:15" ht="12" customHeight="1">
      <c r="O796" s="76"/>
    </row>
    <row r="797" spans="15:15" ht="12" customHeight="1">
      <c r="O797" s="76"/>
    </row>
    <row r="798" spans="15:15" ht="12" customHeight="1">
      <c r="O798" s="76"/>
    </row>
    <row r="799" spans="15:15" ht="12" customHeight="1">
      <c r="O799" s="76"/>
    </row>
    <row r="800" spans="15:15" ht="12" customHeight="1">
      <c r="O800" s="76"/>
    </row>
    <row r="801" spans="15:15" ht="12" customHeight="1">
      <c r="O801" s="76"/>
    </row>
    <row r="802" spans="15:15" ht="12" customHeight="1">
      <c r="O802" s="76"/>
    </row>
    <row r="803" spans="15:15" ht="12" customHeight="1">
      <c r="O803" s="76"/>
    </row>
    <row r="804" spans="15:15" ht="12" customHeight="1">
      <c r="O804" s="76"/>
    </row>
    <row r="805" spans="15:15" ht="12" customHeight="1">
      <c r="O805" s="76"/>
    </row>
    <row r="806" spans="15:15" ht="12" customHeight="1">
      <c r="O806" s="76"/>
    </row>
    <row r="807" spans="15:15" ht="12" customHeight="1">
      <c r="O807" s="76"/>
    </row>
    <row r="808" spans="15:15" ht="12" customHeight="1">
      <c r="O808" s="76"/>
    </row>
    <row r="809" spans="15:15" ht="12" customHeight="1">
      <c r="O809" s="76"/>
    </row>
    <row r="810" spans="15:15" ht="12" customHeight="1">
      <c r="O810" s="76"/>
    </row>
    <row r="811" spans="15:15" ht="12" customHeight="1">
      <c r="O811" s="76"/>
    </row>
    <row r="812" spans="15:15" ht="12" customHeight="1">
      <c r="O812" s="76"/>
    </row>
    <row r="813" spans="15:15" ht="12" customHeight="1">
      <c r="O813" s="76"/>
    </row>
    <row r="814" spans="15:15" ht="12" customHeight="1">
      <c r="O814" s="76"/>
    </row>
    <row r="815" spans="15:15" ht="12" customHeight="1">
      <c r="O815" s="76"/>
    </row>
    <row r="816" spans="15:15" ht="12" customHeight="1">
      <c r="O816" s="76"/>
    </row>
    <row r="817" spans="15:15" ht="12" customHeight="1">
      <c r="O817" s="76"/>
    </row>
    <row r="818" spans="15:15" ht="12" customHeight="1">
      <c r="O818" s="76"/>
    </row>
    <row r="819" spans="15:15" ht="12" customHeight="1">
      <c r="O819" s="76"/>
    </row>
    <row r="820" spans="15:15" ht="12" customHeight="1">
      <c r="O820" s="76"/>
    </row>
    <row r="821" spans="15:15" ht="12" customHeight="1">
      <c r="O821" s="76"/>
    </row>
    <row r="822" spans="15:15" ht="12" customHeight="1">
      <c r="O822" s="76"/>
    </row>
    <row r="823" spans="15:15" ht="12" customHeight="1">
      <c r="O823" s="76"/>
    </row>
    <row r="824" spans="15:15" ht="12" customHeight="1">
      <c r="O824" s="76"/>
    </row>
    <row r="825" spans="15:15" ht="12" customHeight="1">
      <c r="O825" s="76"/>
    </row>
    <row r="826" spans="15:15" ht="12" customHeight="1">
      <c r="O826" s="76"/>
    </row>
    <row r="827" spans="15:15" ht="12" customHeight="1">
      <c r="O827" s="76"/>
    </row>
    <row r="828" spans="15:15" ht="12" customHeight="1">
      <c r="O828" s="76"/>
    </row>
    <row r="829" spans="15:15" ht="12" customHeight="1">
      <c r="O829" s="76"/>
    </row>
    <row r="830" spans="15:15" ht="12" customHeight="1">
      <c r="O830" s="76"/>
    </row>
    <row r="831" spans="15:15" ht="12" customHeight="1">
      <c r="O831" s="76"/>
    </row>
    <row r="832" spans="15:15" ht="12" customHeight="1">
      <c r="O832" s="76"/>
    </row>
    <row r="833" spans="15:15" ht="12" customHeight="1">
      <c r="O833" s="76"/>
    </row>
    <row r="834" spans="15:15" ht="12" customHeight="1">
      <c r="O834" s="76"/>
    </row>
    <row r="835" spans="15:15" ht="12" customHeight="1">
      <c r="O835" s="76"/>
    </row>
    <row r="836" spans="15:15" ht="12" customHeight="1">
      <c r="O836" s="76"/>
    </row>
    <row r="837" spans="15:15" ht="12" customHeight="1">
      <c r="O837" s="76"/>
    </row>
    <row r="838" spans="15:15" ht="12" customHeight="1">
      <c r="O838" s="76"/>
    </row>
    <row r="839" spans="15:15" ht="12" customHeight="1">
      <c r="O839" s="76"/>
    </row>
    <row r="840" spans="15:15" ht="12" customHeight="1">
      <c r="O840" s="76"/>
    </row>
    <row r="841" spans="15:15" ht="12" customHeight="1">
      <c r="O841" s="76"/>
    </row>
    <row r="842" spans="15:15" ht="12" customHeight="1">
      <c r="O842" s="76"/>
    </row>
    <row r="843" spans="15:15" ht="12" customHeight="1">
      <c r="O843" s="76"/>
    </row>
    <row r="844" spans="15:15" ht="12" customHeight="1">
      <c r="O844" s="76"/>
    </row>
    <row r="845" spans="15:15" ht="12" customHeight="1">
      <c r="O845" s="76"/>
    </row>
    <row r="846" spans="15:15" ht="12" customHeight="1">
      <c r="O846" s="76"/>
    </row>
    <row r="847" spans="15:15" ht="12" customHeight="1">
      <c r="O847" s="76"/>
    </row>
    <row r="848" spans="15:15" ht="12" customHeight="1">
      <c r="O848" s="76"/>
    </row>
    <row r="849" spans="15:15" ht="12" customHeight="1">
      <c r="O849" s="76"/>
    </row>
    <row r="850" spans="15:15" ht="12" customHeight="1">
      <c r="O850" s="76"/>
    </row>
    <row r="851" spans="15:15" ht="12" customHeight="1">
      <c r="O851" s="76"/>
    </row>
    <row r="852" spans="15:15" ht="12" customHeight="1">
      <c r="O852" s="76"/>
    </row>
    <row r="853" spans="15:15" ht="12" customHeight="1">
      <c r="O853" s="76"/>
    </row>
    <row r="854" spans="15:15" ht="12" customHeight="1">
      <c r="O854" s="76"/>
    </row>
    <row r="855" spans="15:15" ht="12" customHeight="1">
      <c r="O855" s="76"/>
    </row>
    <row r="856" spans="15:15" ht="12" customHeight="1">
      <c r="O856" s="76"/>
    </row>
    <row r="857" spans="15:15" ht="12" customHeight="1">
      <c r="O857" s="76"/>
    </row>
    <row r="858" spans="15:15" ht="12" customHeight="1">
      <c r="O858" s="76"/>
    </row>
    <row r="859" spans="15:15" ht="12" customHeight="1">
      <c r="O859" s="76"/>
    </row>
    <row r="860" spans="15:15" ht="12" customHeight="1">
      <c r="O860" s="76"/>
    </row>
    <row r="861" spans="15:15" ht="12" customHeight="1">
      <c r="O861" s="76"/>
    </row>
    <row r="862" spans="15:15" ht="12" customHeight="1">
      <c r="O862" s="76"/>
    </row>
    <row r="863" spans="15:15" ht="12" customHeight="1">
      <c r="O863" s="76"/>
    </row>
    <row r="864" spans="15:15" ht="12" customHeight="1">
      <c r="O864" s="76"/>
    </row>
    <row r="865" spans="15:15" ht="12" customHeight="1">
      <c r="O865" s="76"/>
    </row>
    <row r="866" spans="15:15" ht="12" customHeight="1">
      <c r="O866" s="76"/>
    </row>
    <row r="867" spans="15:15" ht="12" customHeight="1">
      <c r="O867" s="76"/>
    </row>
    <row r="868" spans="15:15" ht="12" customHeight="1">
      <c r="O868" s="76"/>
    </row>
    <row r="869" spans="15:15" ht="12" customHeight="1">
      <c r="O869" s="76"/>
    </row>
    <row r="870" spans="15:15" ht="12" customHeight="1">
      <c r="O870" s="76"/>
    </row>
    <row r="871" spans="15:15" ht="12" customHeight="1">
      <c r="O871" s="76"/>
    </row>
    <row r="872" spans="15:15" ht="12" customHeight="1">
      <c r="O872" s="76"/>
    </row>
    <row r="873" spans="15:15" ht="12" customHeight="1">
      <c r="O873" s="76"/>
    </row>
    <row r="874" spans="15:15" ht="12" customHeight="1">
      <c r="O874" s="76"/>
    </row>
    <row r="875" spans="15:15" ht="12" customHeight="1">
      <c r="O875" s="76"/>
    </row>
    <row r="876" spans="15:15" ht="12" customHeight="1">
      <c r="O876" s="76"/>
    </row>
    <row r="877" spans="15:15" ht="12" customHeight="1">
      <c r="O877" s="76"/>
    </row>
    <row r="878" spans="15:15" ht="12" customHeight="1">
      <c r="O878" s="76"/>
    </row>
    <row r="879" spans="15:15" ht="12" customHeight="1">
      <c r="O879" s="76"/>
    </row>
    <row r="880" spans="15:15" ht="12" customHeight="1">
      <c r="O880" s="76"/>
    </row>
    <row r="881" spans="15:15" ht="12" customHeight="1">
      <c r="O881" s="76"/>
    </row>
    <row r="882" spans="15:15" ht="12" customHeight="1">
      <c r="O882" s="76"/>
    </row>
    <row r="883" spans="15:15" ht="12" customHeight="1">
      <c r="O883" s="76"/>
    </row>
    <row r="884" spans="15:15" ht="12" customHeight="1">
      <c r="O884" s="76"/>
    </row>
    <row r="885" spans="15:15" ht="12" customHeight="1">
      <c r="O885" s="76"/>
    </row>
    <row r="886" spans="15:15" ht="12" customHeight="1">
      <c r="O886" s="76"/>
    </row>
    <row r="887" spans="15:15" ht="12" customHeight="1">
      <c r="O887" s="76"/>
    </row>
    <row r="888" spans="15:15" ht="12" customHeight="1">
      <c r="O888" s="76"/>
    </row>
    <row r="889" spans="15:15" ht="12" customHeight="1">
      <c r="O889" s="76"/>
    </row>
    <row r="890" spans="15:15" ht="12" customHeight="1">
      <c r="O890" s="76"/>
    </row>
    <row r="891" spans="15:15" ht="12" customHeight="1">
      <c r="O891" s="76"/>
    </row>
    <row r="892" spans="15:15" ht="12" customHeight="1">
      <c r="O892" s="76"/>
    </row>
    <row r="893" spans="15:15" ht="12" customHeight="1">
      <c r="O893" s="76"/>
    </row>
    <row r="894" spans="15:15" ht="12" customHeight="1">
      <c r="O894" s="76"/>
    </row>
    <row r="895" spans="15:15" ht="12" customHeight="1">
      <c r="O895" s="76"/>
    </row>
    <row r="896" spans="15:15" ht="12" customHeight="1">
      <c r="O896" s="76"/>
    </row>
    <row r="897" spans="15:15" ht="12" customHeight="1">
      <c r="O897" s="76"/>
    </row>
    <row r="898" spans="15:15" ht="12" customHeight="1">
      <c r="O898" s="76"/>
    </row>
    <row r="899" spans="15:15" ht="12" customHeight="1">
      <c r="O899" s="76"/>
    </row>
    <row r="900" spans="15:15" ht="12" customHeight="1">
      <c r="O900" s="76"/>
    </row>
    <row r="901" spans="15:15" ht="12" customHeight="1">
      <c r="O901" s="76"/>
    </row>
    <row r="902" spans="15:15" ht="12" customHeight="1">
      <c r="O902" s="76"/>
    </row>
    <row r="903" spans="15:15" ht="12" customHeight="1">
      <c r="O903" s="76"/>
    </row>
    <row r="904" spans="15:15" ht="12" customHeight="1">
      <c r="O904" s="76"/>
    </row>
    <row r="905" spans="15:15" ht="12" customHeight="1">
      <c r="O905" s="76"/>
    </row>
    <row r="906" spans="15:15" ht="12" customHeight="1">
      <c r="O906" s="76"/>
    </row>
    <row r="907" spans="15:15" ht="12" customHeight="1">
      <c r="O907" s="76"/>
    </row>
    <row r="908" spans="15:15" ht="12" customHeight="1">
      <c r="O908" s="76"/>
    </row>
    <row r="909" spans="15:15" ht="12" customHeight="1">
      <c r="O909" s="76"/>
    </row>
    <row r="910" spans="15:15" ht="12" customHeight="1">
      <c r="O910" s="76"/>
    </row>
    <row r="911" spans="15:15" ht="12" customHeight="1">
      <c r="O911" s="76"/>
    </row>
    <row r="912" spans="15:15" ht="12" customHeight="1">
      <c r="O912" s="76"/>
    </row>
    <row r="913" spans="15:15" ht="12" customHeight="1">
      <c r="O913" s="76"/>
    </row>
    <row r="914" spans="15:15" ht="12" customHeight="1">
      <c r="O914" s="76"/>
    </row>
    <row r="915" spans="15:15" ht="12" customHeight="1">
      <c r="O915" s="76"/>
    </row>
    <row r="916" spans="15:15" ht="12" customHeight="1">
      <c r="O916" s="76"/>
    </row>
    <row r="917" spans="15:15" ht="12" customHeight="1">
      <c r="O917" s="76"/>
    </row>
    <row r="918" spans="15:15" ht="12" customHeight="1">
      <c r="O918" s="76"/>
    </row>
    <row r="919" spans="15:15" ht="12" customHeight="1">
      <c r="O919" s="76"/>
    </row>
    <row r="920" spans="15:15" ht="12" customHeight="1">
      <c r="O920" s="76"/>
    </row>
    <row r="921" spans="15:15" ht="12" customHeight="1">
      <c r="O921" s="76"/>
    </row>
    <row r="922" spans="15:15" ht="12" customHeight="1">
      <c r="O922" s="76"/>
    </row>
    <row r="923" spans="15:15" ht="12" customHeight="1">
      <c r="O923" s="76"/>
    </row>
    <row r="924" spans="15:15" ht="12" customHeight="1">
      <c r="O924" s="76"/>
    </row>
    <row r="925" spans="15:15" ht="12" customHeight="1">
      <c r="O925" s="76"/>
    </row>
    <row r="926" spans="15:15" ht="12" customHeight="1">
      <c r="O926" s="76"/>
    </row>
    <row r="927" spans="15:15" ht="12" customHeight="1">
      <c r="O927" s="76"/>
    </row>
    <row r="928" spans="15:15" ht="12" customHeight="1">
      <c r="O928" s="76"/>
    </row>
    <row r="929" spans="15:15" ht="12" customHeight="1">
      <c r="O929" s="76"/>
    </row>
    <row r="930" spans="15:15" ht="12" customHeight="1">
      <c r="O930" s="76"/>
    </row>
    <row r="931" spans="15:15" ht="12" customHeight="1">
      <c r="O931" s="76"/>
    </row>
    <row r="932" spans="15:15" ht="12" customHeight="1">
      <c r="O932" s="76"/>
    </row>
    <row r="933" spans="15:15" ht="12" customHeight="1">
      <c r="O933" s="76"/>
    </row>
    <row r="934" spans="15:15" ht="12" customHeight="1">
      <c r="O934" s="76"/>
    </row>
    <row r="935" spans="15:15" ht="12" customHeight="1">
      <c r="O935" s="76"/>
    </row>
    <row r="936" spans="15:15" ht="12" customHeight="1">
      <c r="O936" s="76"/>
    </row>
    <row r="937" spans="15:15" ht="12" customHeight="1">
      <c r="O937" s="76"/>
    </row>
    <row r="938" spans="15:15" ht="12" customHeight="1">
      <c r="O938" s="76"/>
    </row>
    <row r="939" spans="15:15" ht="12" customHeight="1">
      <c r="O939" s="76"/>
    </row>
    <row r="940" spans="15:15" ht="12" customHeight="1">
      <c r="O940" s="76"/>
    </row>
    <row r="941" spans="15:15" ht="12" customHeight="1">
      <c r="O941" s="76"/>
    </row>
    <row r="942" spans="15:15" ht="12" customHeight="1">
      <c r="O942" s="76"/>
    </row>
    <row r="943" spans="15:15" ht="12" customHeight="1">
      <c r="O943" s="76"/>
    </row>
    <row r="944" spans="15:15" ht="12" customHeight="1">
      <c r="O944" s="76"/>
    </row>
    <row r="945" spans="15:15" ht="12" customHeight="1">
      <c r="O945" s="76"/>
    </row>
    <row r="946" spans="15:15" ht="12" customHeight="1">
      <c r="O946" s="76"/>
    </row>
    <row r="947" spans="15:15" ht="12" customHeight="1">
      <c r="O947" s="76"/>
    </row>
    <row r="948" spans="15:15" ht="12" customHeight="1">
      <c r="O948" s="76"/>
    </row>
    <row r="949" spans="15:15" ht="12" customHeight="1">
      <c r="O949" s="76"/>
    </row>
    <row r="950" spans="15:15" ht="12" customHeight="1">
      <c r="O950" s="76"/>
    </row>
    <row r="951" spans="15:15" ht="12" customHeight="1">
      <c r="O951" s="76"/>
    </row>
    <row r="952" spans="15:15" ht="12" customHeight="1">
      <c r="O952" s="76"/>
    </row>
    <row r="953" spans="15:15" ht="12" customHeight="1">
      <c r="O953" s="76"/>
    </row>
    <row r="954" spans="15:15" ht="12" customHeight="1">
      <c r="O954" s="76"/>
    </row>
    <row r="955" spans="15:15" ht="12" customHeight="1">
      <c r="O955" s="76"/>
    </row>
    <row r="956" spans="15:15" ht="12" customHeight="1">
      <c r="O956" s="76"/>
    </row>
    <row r="957" spans="15:15" ht="12" customHeight="1">
      <c r="O957" s="76"/>
    </row>
  </sheetData>
  <sortState ref="A7:P10">
    <sortCondition descending="1" ref="O7:O10"/>
  </sortState>
  <mergeCells count="2">
    <mergeCell ref="H5:N5"/>
    <mergeCell ref="H13:N13"/>
  </mergeCells>
  <pageMargins left="0.69" right="0.75" top="1" bottom="0.81" header="0" footer="0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973"/>
  <sheetViews>
    <sheetView zoomScale="110" zoomScaleNormal="110" workbookViewId="0"/>
  </sheetViews>
  <sheetFormatPr defaultColWidth="14.44140625" defaultRowHeight="15" customHeight="1"/>
  <cols>
    <col min="1" max="1" width="5" style="53" customWidth="1"/>
    <col min="2" max="2" width="7.44140625" style="53" bestFit="1" customWidth="1"/>
    <col min="3" max="3" width="12.88671875" style="53" customWidth="1"/>
    <col min="4" max="4" width="10.6640625" style="53" customWidth="1"/>
    <col min="5" max="5" width="12.109375" style="53" bestFit="1" customWidth="1"/>
    <col min="6" max="6" width="11.5546875" style="53" bestFit="1" customWidth="1"/>
    <col min="7" max="7" width="14.5546875" style="53" bestFit="1" customWidth="1"/>
    <col min="8" max="10" width="7" style="53" customWidth="1"/>
    <col min="11" max="11" width="3.88671875" style="53" customWidth="1"/>
    <col min="12" max="14" width="7" style="53" customWidth="1"/>
    <col min="15" max="15" width="6.5546875" style="53" customWidth="1"/>
    <col min="16" max="16" width="6.44140625" style="53" customWidth="1"/>
    <col min="17" max="26" width="11.44140625" style="53" customWidth="1"/>
    <col min="27" max="16384" width="14.44140625" style="53"/>
  </cols>
  <sheetData>
    <row r="1" spans="1:28" ht="21">
      <c r="A1" s="6" t="s">
        <v>349</v>
      </c>
      <c r="B1" s="7"/>
      <c r="C1" s="8"/>
      <c r="D1" s="8"/>
      <c r="E1" s="8"/>
      <c r="F1" s="8"/>
      <c r="G1" s="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2.75" customHeight="1">
      <c r="A2" s="8" t="s">
        <v>5</v>
      </c>
      <c r="B2" s="8"/>
      <c r="C2" s="8"/>
      <c r="D2" s="8"/>
      <c r="E2" s="8"/>
      <c r="F2" s="8"/>
      <c r="G2" s="58">
        <v>45698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customHeight="1">
      <c r="A3" s="55"/>
      <c r="B3" s="56"/>
      <c r="C3" s="57"/>
      <c r="D3" s="58"/>
      <c r="E3" s="59"/>
      <c r="F3" s="59"/>
      <c r="G3" s="59"/>
      <c r="H3" s="60"/>
      <c r="I3" s="60"/>
      <c r="J3" s="60"/>
      <c r="K3" s="61"/>
      <c r="L3" s="60"/>
      <c r="M3" s="60"/>
      <c r="N3" s="60"/>
      <c r="O3" s="62"/>
      <c r="P3" s="63"/>
    </row>
    <row r="4" spans="1:28" ht="12" customHeight="1">
      <c r="A4" s="52"/>
      <c r="B4" s="52"/>
      <c r="C4" s="64" t="s">
        <v>32</v>
      </c>
      <c r="D4" s="64"/>
      <c r="E4" s="9" t="s">
        <v>225</v>
      </c>
      <c r="F4" s="8"/>
      <c r="G4" s="64"/>
      <c r="H4" s="52"/>
      <c r="I4" s="52"/>
      <c r="J4" s="52"/>
      <c r="K4" s="52"/>
      <c r="L4" s="52"/>
      <c r="M4" s="52"/>
      <c r="N4" s="52"/>
      <c r="O4" s="52"/>
    </row>
    <row r="5" spans="1:28" ht="12" customHeight="1" thickBot="1">
      <c r="A5" s="52"/>
      <c r="B5" s="52"/>
      <c r="C5" s="52"/>
      <c r="D5" s="52"/>
      <c r="E5" s="52"/>
      <c r="F5" s="52"/>
      <c r="G5" s="52"/>
      <c r="H5" s="122" t="s">
        <v>28</v>
      </c>
      <c r="I5" s="123"/>
      <c r="J5" s="123"/>
      <c r="K5" s="123"/>
      <c r="L5" s="123"/>
      <c r="M5" s="123"/>
      <c r="N5" s="124"/>
      <c r="O5" s="52"/>
    </row>
    <row r="6" spans="1:28" ht="12" customHeight="1" thickBot="1">
      <c r="A6" s="65" t="s">
        <v>11</v>
      </c>
      <c r="B6" s="66" t="s">
        <v>1</v>
      </c>
      <c r="C6" s="67" t="s">
        <v>2</v>
      </c>
      <c r="D6" s="68" t="s">
        <v>3</v>
      </c>
      <c r="E6" s="68" t="s">
        <v>100</v>
      </c>
      <c r="F6" s="68" t="s">
        <v>17</v>
      </c>
      <c r="G6" s="68" t="s">
        <v>4</v>
      </c>
      <c r="H6" s="69" t="s">
        <v>12</v>
      </c>
      <c r="I6" s="69" t="s">
        <v>14</v>
      </c>
      <c r="J6" s="69" t="s">
        <v>15</v>
      </c>
      <c r="K6" s="100" t="s">
        <v>21</v>
      </c>
      <c r="L6" s="69" t="s">
        <v>16</v>
      </c>
      <c r="M6" s="69" t="s">
        <v>29</v>
      </c>
      <c r="N6" s="69" t="s">
        <v>30</v>
      </c>
      <c r="O6" s="70" t="s">
        <v>25</v>
      </c>
      <c r="P6" s="71" t="s">
        <v>13</v>
      </c>
    </row>
    <row r="7" spans="1:28" ht="22.8" customHeight="1">
      <c r="A7" s="72">
        <v>1</v>
      </c>
      <c r="B7" s="4" t="s">
        <v>305</v>
      </c>
      <c r="C7" s="28" t="s">
        <v>306</v>
      </c>
      <c r="D7" s="24">
        <v>29079</v>
      </c>
      <c r="E7" s="23" t="s">
        <v>35</v>
      </c>
      <c r="F7" s="23" t="s">
        <v>157</v>
      </c>
      <c r="G7" s="23" t="s">
        <v>54</v>
      </c>
      <c r="H7" s="73">
        <v>13.81</v>
      </c>
      <c r="I7" s="73">
        <v>14.06</v>
      </c>
      <c r="J7" s="73">
        <v>14.06</v>
      </c>
      <c r="K7" s="74"/>
      <c r="L7" s="73">
        <v>14.27</v>
      </c>
      <c r="M7" s="73">
        <v>14.06</v>
      </c>
      <c r="N7" s="73">
        <v>14.14</v>
      </c>
      <c r="O7" s="99">
        <f>MAX(H7:J7,L7:N7)</f>
        <v>14.27</v>
      </c>
      <c r="P7" s="75" t="str">
        <f>IF(ISBLANK(O7),"",IF(O7="NM","",IF(O7="DNS","",IF(O7&lt;6.5,"",IF(O7&gt;=15.2,"KSM",IF(O7&gt;=13.2,"I A",IF(O7&gt;=11,"II A",IF(O7&gt;=9.5,"III A",IF(O7&gt;=8,"I JA",IF(O7&gt;=7.2,"II JA",IF(O7&gt;=6.5,"III JA")))))))))))</f>
        <v>I A</v>
      </c>
    </row>
    <row r="8" spans="1:28" ht="22.8" customHeight="1">
      <c r="A8" s="72">
        <v>2</v>
      </c>
      <c r="B8" s="4" t="s">
        <v>106</v>
      </c>
      <c r="C8" s="28" t="s">
        <v>118</v>
      </c>
      <c r="D8" s="24">
        <v>38919</v>
      </c>
      <c r="E8" s="23" t="s">
        <v>35</v>
      </c>
      <c r="F8" s="23" t="s">
        <v>36</v>
      </c>
      <c r="G8" s="23" t="s">
        <v>120</v>
      </c>
      <c r="H8" s="73">
        <v>11.26</v>
      </c>
      <c r="I8" s="73">
        <v>10.64</v>
      </c>
      <c r="J8" s="73">
        <v>9.39</v>
      </c>
      <c r="K8" s="74"/>
      <c r="L8" s="73" t="s">
        <v>373</v>
      </c>
      <c r="M8" s="73" t="s">
        <v>373</v>
      </c>
      <c r="N8" s="73" t="s">
        <v>373</v>
      </c>
      <c r="O8" s="99">
        <f>MAX(H8:J8,L8:N8)</f>
        <v>11.26</v>
      </c>
      <c r="P8" s="75" t="str">
        <f>IF(ISBLANK(O8),"",IF(O8="NM","",IF(O8="DNS","",IF(O8&lt;6.5,"",IF(O8&gt;=15.2,"KSM",IF(O8&gt;=13.2,"I A",IF(O8&gt;=11,"II A",IF(O8&gt;=9.5,"III A",IF(O8&gt;=8,"I JA",IF(O8&gt;=7.2,"II JA",IF(O8&gt;=6.5,"III JA")))))))))))</f>
        <v>II A</v>
      </c>
    </row>
    <row r="9" spans="1:28" ht="22.8" customHeight="1">
      <c r="A9" s="72">
        <v>3</v>
      </c>
      <c r="B9" s="4" t="s">
        <v>38</v>
      </c>
      <c r="C9" s="28" t="s">
        <v>234</v>
      </c>
      <c r="D9" s="24">
        <v>37025</v>
      </c>
      <c r="E9" s="23" t="s">
        <v>35</v>
      </c>
      <c r="F9" s="23" t="s">
        <v>232</v>
      </c>
      <c r="G9" s="23" t="s">
        <v>235</v>
      </c>
      <c r="H9" s="73">
        <v>10.210000000000001</v>
      </c>
      <c r="I9" s="73">
        <v>10.72</v>
      </c>
      <c r="J9" s="73" t="s">
        <v>373</v>
      </c>
      <c r="K9" s="74"/>
      <c r="L9" s="73">
        <v>11.11</v>
      </c>
      <c r="M9" s="73" t="s">
        <v>373</v>
      </c>
      <c r="N9" s="73">
        <v>11.12</v>
      </c>
      <c r="O9" s="99">
        <f>MAX(H9:J9,L9:N9)</f>
        <v>11.12</v>
      </c>
      <c r="P9" s="75" t="str">
        <f>IF(ISBLANK(O9),"",IF(O9="NM","",IF(O9="DNS","",IF(O9&lt;6.5,"",IF(O9&gt;=15.2,"KSM",IF(O9&gt;=13.2,"I A",IF(O9&gt;=11,"II A",IF(O9&gt;=9.5,"III A",IF(O9&gt;=8,"I JA",IF(O9&gt;=7.2,"II JA",IF(O9&gt;=6.5,"III JA")))))))))))</f>
        <v>II A</v>
      </c>
    </row>
    <row r="10" spans="1:28" ht="22.8" customHeight="1">
      <c r="A10" s="72">
        <v>4</v>
      </c>
      <c r="B10" s="4" t="s">
        <v>129</v>
      </c>
      <c r="C10" s="28" t="s">
        <v>130</v>
      </c>
      <c r="D10" s="24">
        <v>38143</v>
      </c>
      <c r="E10" s="23" t="s">
        <v>35</v>
      </c>
      <c r="F10" s="23" t="s">
        <v>36</v>
      </c>
      <c r="G10" s="23" t="s">
        <v>96</v>
      </c>
      <c r="H10" s="73">
        <v>10</v>
      </c>
      <c r="I10" s="73">
        <v>9.85</v>
      </c>
      <c r="J10" s="73">
        <v>10.1</v>
      </c>
      <c r="K10" s="74"/>
      <c r="L10" s="73" t="s">
        <v>373</v>
      </c>
      <c r="M10" s="73">
        <v>9.98</v>
      </c>
      <c r="N10" s="73">
        <v>10.220000000000001</v>
      </c>
      <c r="O10" s="99">
        <f>MAX(H10:J10,L10:N10)</f>
        <v>10.220000000000001</v>
      </c>
      <c r="P10" s="75" t="str">
        <f>IF(ISBLANK(O10),"",IF(O10="NM","",IF(O10="DNS","",IF(O10&lt;6.5,"",IF(O10&gt;=15.2,"KSM",IF(O10&gt;=13.2,"I A",IF(O10&gt;=11,"II A",IF(O10&gt;=9.5,"III A",IF(O10&gt;=8,"I JA",IF(O10&gt;=7.2,"II JA",IF(O10&gt;=6.5,"III JA")))))))))))</f>
        <v>III A</v>
      </c>
    </row>
    <row r="11" spans="1:28" ht="22.8" customHeight="1">
      <c r="A11" s="72">
        <v>5</v>
      </c>
      <c r="B11" s="4" t="s">
        <v>215</v>
      </c>
      <c r="C11" s="28" t="s">
        <v>77</v>
      </c>
      <c r="D11" s="24">
        <v>39055</v>
      </c>
      <c r="E11" s="23" t="s">
        <v>35</v>
      </c>
      <c r="F11" s="23" t="s">
        <v>36</v>
      </c>
      <c r="G11" s="23" t="s">
        <v>120</v>
      </c>
      <c r="H11" s="73">
        <v>9.65</v>
      </c>
      <c r="I11" s="73">
        <v>10.050000000000001</v>
      </c>
      <c r="J11" s="73" t="s">
        <v>373</v>
      </c>
      <c r="K11" s="74"/>
      <c r="L11" s="73" t="s">
        <v>373</v>
      </c>
      <c r="M11" s="73" t="s">
        <v>373</v>
      </c>
      <c r="N11" s="73" t="s">
        <v>373</v>
      </c>
      <c r="O11" s="99">
        <f>MAX(H11:J11,L11:N11)</f>
        <v>10.050000000000001</v>
      </c>
      <c r="P11" s="75" t="str">
        <f>IF(ISBLANK(O11),"",IF(O11="NM","",IF(O11="DNS","",IF(O11&lt;6.5,"",IF(O11&gt;=15.2,"KSM",IF(O11&gt;=13.2,"I A",IF(O11&gt;=11,"II A",IF(O11&gt;=9.5,"III A",IF(O11&gt;=8,"I JA",IF(O11&gt;=7.2,"II JA",IF(O11&gt;=6.5,"III JA")))))))))))</f>
        <v>III A</v>
      </c>
    </row>
    <row r="12" spans="1:28" ht="12" customHeight="1"/>
    <row r="13" spans="1:28" ht="12" customHeight="1"/>
    <row r="14" spans="1:28" ht="12" customHeight="1"/>
    <row r="15" spans="1:28" ht="12" customHeight="1"/>
    <row r="16" spans="1:28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</sheetData>
  <sortState ref="B7:P11">
    <sortCondition descending="1" ref="O7:O11"/>
  </sortState>
  <mergeCells count="1">
    <mergeCell ref="H5:N5"/>
  </mergeCells>
  <pageMargins left="0.69" right="0.75" top="1" bottom="0.81" header="0" footer="0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969"/>
  <sheetViews>
    <sheetView workbookViewId="0">
      <selection activeCell="A3" sqref="A3"/>
    </sheetView>
  </sheetViews>
  <sheetFormatPr defaultColWidth="14.44140625" defaultRowHeight="15" customHeight="1"/>
  <cols>
    <col min="1" max="1" width="4.44140625" style="53" customWidth="1"/>
    <col min="2" max="2" width="7.44140625" style="53" bestFit="1" customWidth="1"/>
    <col min="3" max="3" width="11.6640625" style="53" customWidth="1"/>
    <col min="4" max="4" width="10.33203125" style="53" bestFit="1" customWidth="1"/>
    <col min="5" max="5" width="8.109375" style="53" bestFit="1" customWidth="1"/>
    <col min="6" max="6" width="11.109375" style="53" customWidth="1"/>
    <col min="7" max="7" width="14.6640625" style="53" customWidth="1"/>
    <col min="8" max="10" width="7.21875" style="53" customWidth="1"/>
    <col min="11" max="11" width="4" style="53" customWidth="1"/>
    <col min="12" max="14" width="7.21875" style="53" customWidth="1"/>
    <col min="15" max="15" width="6.5546875" style="53" customWidth="1"/>
    <col min="16" max="16" width="4.44140625" style="53" customWidth="1"/>
    <col min="17" max="26" width="8.6640625" style="53" customWidth="1"/>
    <col min="27" max="16384" width="14.44140625" style="53"/>
  </cols>
  <sheetData>
    <row r="1" spans="1:28" ht="21">
      <c r="A1" s="6" t="s">
        <v>349</v>
      </c>
      <c r="B1" s="7"/>
      <c r="C1" s="8"/>
      <c r="D1" s="8"/>
      <c r="E1" s="8"/>
      <c r="F1" s="8"/>
      <c r="G1" s="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2.75" customHeight="1">
      <c r="A2" s="8" t="s">
        <v>5</v>
      </c>
      <c r="B2" s="8"/>
      <c r="C2" s="8"/>
      <c r="D2" s="8"/>
      <c r="E2" s="8"/>
      <c r="F2" s="8"/>
      <c r="G2" s="58">
        <v>45698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" customHeight="1">
      <c r="B3" s="92"/>
      <c r="C3" s="92"/>
      <c r="D3" s="92"/>
      <c r="E3" s="92"/>
      <c r="F3" s="92"/>
      <c r="G3" s="92"/>
      <c r="H3" s="92"/>
      <c r="I3" s="52"/>
      <c r="J3" s="52"/>
    </row>
    <row r="4" spans="1:28" ht="12" customHeight="1">
      <c r="A4" s="52"/>
      <c r="B4" s="52"/>
      <c r="C4" s="64" t="s">
        <v>32</v>
      </c>
      <c r="D4" s="64"/>
      <c r="E4" s="9" t="s">
        <v>226</v>
      </c>
      <c r="F4" s="8"/>
      <c r="H4" s="52"/>
      <c r="I4" s="52"/>
      <c r="J4" s="52"/>
      <c r="K4" s="52"/>
      <c r="L4" s="52"/>
      <c r="M4" s="52"/>
      <c r="N4" s="52"/>
      <c r="O4" s="52"/>
    </row>
    <row r="5" spans="1:28" ht="12" customHeight="1" thickBot="1">
      <c r="A5" s="52"/>
      <c r="B5" s="52"/>
      <c r="C5" s="52"/>
      <c r="D5" s="52"/>
      <c r="E5" s="52"/>
      <c r="F5" s="52"/>
      <c r="G5" s="52"/>
      <c r="H5" s="119" t="s">
        <v>28</v>
      </c>
      <c r="I5" s="120"/>
      <c r="J5" s="120"/>
      <c r="K5" s="120"/>
      <c r="L5" s="120"/>
      <c r="M5" s="120"/>
      <c r="N5" s="121"/>
      <c r="O5" s="52"/>
    </row>
    <row r="6" spans="1:28" ht="12" customHeight="1" thickBot="1">
      <c r="A6" s="65" t="s">
        <v>11</v>
      </c>
      <c r="B6" s="66" t="s">
        <v>1</v>
      </c>
      <c r="C6" s="67" t="s">
        <v>2</v>
      </c>
      <c r="D6" s="68" t="s">
        <v>3</v>
      </c>
      <c r="E6" s="68" t="s">
        <v>100</v>
      </c>
      <c r="F6" s="68" t="s">
        <v>17</v>
      </c>
      <c r="G6" s="68" t="s">
        <v>4</v>
      </c>
      <c r="H6" s="69" t="s">
        <v>12</v>
      </c>
      <c r="I6" s="69" t="s">
        <v>14</v>
      </c>
      <c r="J6" s="69" t="s">
        <v>15</v>
      </c>
      <c r="K6" s="70" t="s">
        <v>21</v>
      </c>
      <c r="L6" s="69" t="s">
        <v>16</v>
      </c>
      <c r="M6" s="69" t="s">
        <v>29</v>
      </c>
      <c r="N6" s="69" t="s">
        <v>30</v>
      </c>
      <c r="O6" s="70" t="s">
        <v>25</v>
      </c>
      <c r="P6" s="71" t="s">
        <v>13</v>
      </c>
    </row>
    <row r="7" spans="1:28" ht="22.8" customHeight="1">
      <c r="A7" s="72">
        <v>1</v>
      </c>
      <c r="B7" s="4" t="s">
        <v>62</v>
      </c>
      <c r="C7" s="28" t="s">
        <v>263</v>
      </c>
      <c r="D7" s="24">
        <v>37340</v>
      </c>
      <c r="E7" s="23" t="s">
        <v>35</v>
      </c>
      <c r="F7" s="23" t="s">
        <v>36</v>
      </c>
      <c r="G7" s="23" t="s">
        <v>120</v>
      </c>
      <c r="H7" s="73">
        <v>17.149999999999999</v>
      </c>
      <c r="I7" s="73">
        <v>17.25</v>
      </c>
      <c r="J7" s="73" t="s">
        <v>373</v>
      </c>
      <c r="K7" s="74"/>
      <c r="L7" s="73">
        <v>16.41</v>
      </c>
      <c r="M7" s="73" t="s">
        <v>373</v>
      </c>
      <c r="N7" s="73" t="s">
        <v>373</v>
      </c>
      <c r="O7" s="99">
        <f>MAX(H7:J7,L7:N7)</f>
        <v>17.25</v>
      </c>
      <c r="P7" s="75" t="str">
        <f>IF(ISBLANK(O7),"",IF(O7="NM","",IF(O7="DNS","",IF(O7&lt;9.5,"",IF(O7&gt;=18.2,"KSM",IF(O7&gt;=16.5,"I A",IF(O7&gt;=14.4,"II A",IF(O7&gt;=12.3,"III A",IF(O7&gt;=10.7,"I JA",IF(O7&gt;=9.5,"II JA"))))))))))</f>
        <v>I A</v>
      </c>
    </row>
    <row r="8" spans="1:28" ht="22.8" customHeight="1">
      <c r="A8" s="72">
        <v>2</v>
      </c>
      <c r="B8" s="4" t="s">
        <v>78</v>
      </c>
      <c r="C8" s="28" t="s">
        <v>333</v>
      </c>
      <c r="D8" s="24">
        <v>33794</v>
      </c>
      <c r="E8" s="23" t="s">
        <v>158</v>
      </c>
      <c r="F8" s="23" t="s">
        <v>334</v>
      </c>
      <c r="G8" s="23" t="s">
        <v>335</v>
      </c>
      <c r="H8" s="73" t="s">
        <v>373</v>
      </c>
      <c r="I8" s="73">
        <v>16.420000000000002</v>
      </c>
      <c r="J8" s="73" t="s">
        <v>373</v>
      </c>
      <c r="K8" s="74"/>
      <c r="L8" s="73" t="s">
        <v>373</v>
      </c>
      <c r="M8" s="73" t="s">
        <v>373</v>
      </c>
      <c r="N8" s="73" t="s">
        <v>373</v>
      </c>
      <c r="O8" s="99">
        <f>MAX(H8:J8,L8:N8)</f>
        <v>16.420000000000002</v>
      </c>
      <c r="P8" s="75" t="str">
        <f>IF(ISBLANK(O8),"",IF(O8="NM","",IF(O8="DNS","",IF(O8&lt;9.5,"",IF(O8&gt;=18.2,"KSM",IF(O8&gt;=16.5,"I A",IF(O8&gt;=14.4,"II A",IF(O8&gt;=12.3,"III A",IF(O8&gt;=10.7,"I JA",IF(O8&gt;=9.5,"II JA"))))))))))</f>
        <v>II A</v>
      </c>
    </row>
    <row r="9" spans="1:28" ht="22.8" customHeight="1">
      <c r="A9" s="72">
        <v>3</v>
      </c>
      <c r="B9" s="4" t="s">
        <v>330</v>
      </c>
      <c r="C9" s="28" t="s">
        <v>331</v>
      </c>
      <c r="D9" s="24">
        <v>35877</v>
      </c>
      <c r="E9" s="23" t="s">
        <v>35</v>
      </c>
      <c r="F9" s="23"/>
      <c r="G9" s="23" t="s">
        <v>332</v>
      </c>
      <c r="H9" s="73" t="s">
        <v>373</v>
      </c>
      <c r="I9" s="73" t="s">
        <v>373</v>
      </c>
      <c r="J9" s="73" t="s">
        <v>373</v>
      </c>
      <c r="K9" s="74"/>
      <c r="L9" s="73">
        <v>16.100000000000001</v>
      </c>
      <c r="M9" s="73" t="s">
        <v>373</v>
      </c>
      <c r="N9" s="73">
        <v>16.399999999999999</v>
      </c>
      <c r="O9" s="99">
        <f>MAX(H9:J9,L9:N9)</f>
        <v>16.399999999999999</v>
      </c>
      <c r="P9" s="75" t="str">
        <f>IF(ISBLANK(O9),"",IF(O9="NM","",IF(O9="DNS","",IF(O9&lt;9.5,"",IF(O9&gt;=18.2,"KSM",IF(O9&gt;=16.5,"I A",IF(O9&gt;=14.4,"II A",IF(O9&gt;=12.3,"III A",IF(O9&gt;=10.7,"I JA",IF(O9&gt;=9.5,"II JA"))))))))))</f>
        <v>II A</v>
      </c>
    </row>
    <row r="10" spans="1:28" ht="22.8" customHeight="1">
      <c r="A10" s="72" t="s">
        <v>366</v>
      </c>
      <c r="B10" s="4" t="s">
        <v>217</v>
      </c>
      <c r="C10" s="28" t="s">
        <v>218</v>
      </c>
      <c r="D10" s="24">
        <v>36308</v>
      </c>
      <c r="E10" s="23" t="s">
        <v>35</v>
      </c>
      <c r="F10" s="23" t="s">
        <v>36</v>
      </c>
      <c r="G10" s="23" t="s">
        <v>120</v>
      </c>
      <c r="H10" s="73">
        <v>15.26</v>
      </c>
      <c r="I10" s="73" t="s">
        <v>373</v>
      </c>
      <c r="J10" s="73">
        <v>15.79</v>
      </c>
      <c r="K10" s="74"/>
      <c r="L10" s="73"/>
      <c r="M10" s="73"/>
      <c r="N10" s="73"/>
      <c r="O10" s="99">
        <f t="shared" ref="O10" si="0">MAX(H10:J10,L10:N10)</f>
        <v>15.79</v>
      </c>
      <c r="P10" s="75" t="str">
        <f t="shared" ref="P10" si="1">IF(ISBLANK(O10),"",IF(O10="NM","",IF(O10="DNS","",IF(O10&lt;9.5,"",IF(O10&gt;=18.2,"KSM",IF(O10&gt;=16.5,"I A",IF(O10&gt;=14.4,"II A",IF(O10&gt;=12.3,"III A",IF(O10&gt;=10.7,"I JA",IF(O10&gt;=9.5,"II JA"))))))))))</f>
        <v>II A</v>
      </c>
    </row>
    <row r="11" spans="1:28" ht="12" customHeight="1"/>
    <row r="12" spans="1:28" ht="12" customHeight="1"/>
    <row r="13" spans="1:28" ht="12" customHeight="1"/>
    <row r="14" spans="1:28" ht="12" customHeight="1"/>
    <row r="15" spans="1:28" ht="12" customHeight="1"/>
    <row r="16" spans="1:28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</sheetData>
  <sortState ref="B7:P9">
    <sortCondition descending="1" ref="O7:O9"/>
  </sortState>
  <mergeCells count="1">
    <mergeCell ref="H5:N5"/>
  </mergeCells>
  <pageMargins left="0.69" right="0.75" top="1" bottom="0.81" header="0" footer="0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971802-465A-42AD-B6C8-C9B82D5174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KC</vt:lpstr>
      <vt:lpstr>60M</vt:lpstr>
      <vt:lpstr>60Mg</vt:lpstr>
      <vt:lpstr>60V</vt:lpstr>
      <vt:lpstr>60Vg</vt:lpstr>
      <vt:lpstr>400M</vt:lpstr>
      <vt:lpstr>400V</vt:lpstr>
      <vt:lpstr>400Vg</vt:lpstr>
      <vt:lpstr>800MV</vt:lpstr>
      <vt:lpstr>1500V</vt:lpstr>
      <vt:lpstr>3000V</vt:lpstr>
      <vt:lpstr>60bbM</vt:lpstr>
      <vt:lpstr>60bbV</vt:lpstr>
      <vt:lpstr>AukštisM</vt:lpstr>
      <vt:lpstr>AukštisV</vt:lpstr>
      <vt:lpstr>KartisM</vt:lpstr>
      <vt:lpstr>KartisV</vt:lpstr>
      <vt:lpstr>TolisM</vt:lpstr>
      <vt:lpstr>TolisV</vt:lpstr>
      <vt:lpstr>TrišuolisM</vt:lpstr>
      <vt:lpstr>RutulysM</vt:lpstr>
      <vt:lpstr>RutulysV</vt:lpstr>
      <vt:lpstr>'3000V'!Print_Area</vt:lpstr>
      <vt:lpstr>'800MV'!Print_Area</vt:lpstr>
      <vt:lpstr>KartisV!Print_Area</vt:lpstr>
      <vt:lpstr>TrišuolisM!Print_Area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Drąsutis Barkauskas</dc:creator>
  <cp:lastModifiedBy>Step</cp:lastModifiedBy>
  <cp:lastPrinted>2025-02-11T15:01:05Z</cp:lastPrinted>
  <dcterms:created xsi:type="dcterms:W3CDTF">2022-01-14T07:23:36Z</dcterms:created>
  <dcterms:modified xsi:type="dcterms:W3CDTF">2025-02-11T20:52:43Z</dcterms:modified>
</cp:coreProperties>
</file>