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250" tabRatio="741" activeTab="5"/>
  </bookViews>
  <sheets>
    <sheet name="60 m.b" sheetId="1" r:id="rId1"/>
    <sheet name="Tāllēkšana" sheetId="2" r:id="rId2"/>
    <sheet name="Lode" sheetId="3" r:id="rId3"/>
    <sheet name="Augstlēkšana" sheetId="4" r:id="rId4"/>
    <sheet name="1000 m" sheetId="5" r:id="rId5"/>
    <sheet name="KOP" sheetId="6" r:id="rId6"/>
  </sheets>
  <definedNames>
    <definedName name="augstums" localSheetId="3">'Augstlēkšana'!$A$4:$AR$11</definedName>
    <definedName name="_xlnm.Print_Titles" localSheetId="4">'1000 m'!$1:$10</definedName>
    <definedName name="_xlnm.Print_Titles" localSheetId="0">'60 m.b'!$1:$10</definedName>
    <definedName name="skries" localSheetId="4">'1000 m'!$A$1:$I$10</definedName>
    <definedName name="skries" localSheetId="0">'60 m.b'!$A$1:$I$10</definedName>
    <definedName name="talums" localSheetId="2">'Lode'!$A$2:$N$11</definedName>
    <definedName name="talums" localSheetId="1">'Tāllēkšana'!$A$4:$N$14</definedName>
  </definedNames>
  <calcPr fullCalcOnLoad="1"/>
</workbook>
</file>

<file path=xl/sharedStrings.xml><?xml version="1.0" encoding="utf-8"?>
<sst xmlns="http://schemas.openxmlformats.org/spreadsheetml/2006/main" count="705" uniqueCount="155">
  <si>
    <t>1000 m</t>
  </si>
  <si>
    <t>3</t>
  </si>
  <si>
    <t>Latvijas Ziemas čempionāts daudzcīņās</t>
  </si>
  <si>
    <t>Rīga</t>
  </si>
  <si>
    <t>Nr.</t>
  </si>
  <si>
    <t>Uzvārds, Vārds</t>
  </si>
  <si>
    <t>Dz.g.</t>
  </si>
  <si>
    <t>Komanda</t>
  </si>
  <si>
    <t>Rez.</t>
  </si>
  <si>
    <t>Punkti</t>
  </si>
  <si>
    <t>Tāllēkšana</t>
  </si>
  <si>
    <t>Lodes grūšana</t>
  </si>
  <si>
    <t>Augstlēkšana</t>
  </si>
  <si>
    <t>60 m/b</t>
  </si>
  <si>
    <t>Zēniem</t>
  </si>
  <si>
    <t>1.skrējiens</t>
  </si>
  <si>
    <t>2.skrējiens</t>
  </si>
  <si>
    <t>3.skrējiens</t>
  </si>
  <si>
    <t>4.skrējiens</t>
  </si>
  <si>
    <t>5.skrējiens</t>
  </si>
  <si>
    <t>07.01.2017</t>
  </si>
  <si>
    <t>Talsu nov. SS</t>
  </si>
  <si>
    <t>Krūmiņš Rūdolfs</t>
  </si>
  <si>
    <t>010103</t>
  </si>
  <si>
    <t>Dunaiskis Daniels</t>
  </si>
  <si>
    <t>020302</t>
  </si>
  <si>
    <t>Jēkabpils SS</t>
  </si>
  <si>
    <t>Veinbergs Elvis</t>
  </si>
  <si>
    <t>080103</t>
  </si>
  <si>
    <t>Ogres nov. SS</t>
  </si>
  <si>
    <t>Ļavs Marks Oskars</t>
  </si>
  <si>
    <t>260102</t>
  </si>
  <si>
    <t>Madonas BJSS</t>
  </si>
  <si>
    <t>Ļašenko Dmitrijs</t>
  </si>
  <si>
    <t>060602</t>
  </si>
  <si>
    <t>Liepājas SSS</t>
  </si>
  <si>
    <t>Mihailovs Kārlis</t>
  </si>
  <si>
    <t>201102</t>
  </si>
  <si>
    <t>Ventspils nov. BJSS</t>
  </si>
  <si>
    <t>Fiļipjonoks Kristaps</t>
  </si>
  <si>
    <t>050502</t>
  </si>
  <si>
    <t>Mažrims Roberts</t>
  </si>
  <si>
    <t>301003</t>
  </si>
  <si>
    <t>Slaņķis Pauls</t>
  </si>
  <si>
    <t>110302</t>
  </si>
  <si>
    <t>Griba Aksels</t>
  </si>
  <si>
    <t>031002</t>
  </si>
  <si>
    <t>Bauskas nov. BJSS</t>
  </si>
  <si>
    <t>Vētra Ralfs</t>
  </si>
  <si>
    <t>070302</t>
  </si>
  <si>
    <t>Sunteiks Kristaps</t>
  </si>
  <si>
    <t>210602</t>
  </si>
  <si>
    <t>Jevmenovs Sandijs</t>
  </si>
  <si>
    <t>230902</t>
  </si>
  <si>
    <t>Odziņš Kristers</t>
  </si>
  <si>
    <t>270103</t>
  </si>
  <si>
    <t>Strioga Ralfs</t>
  </si>
  <si>
    <t>100403</t>
  </si>
  <si>
    <t>Pošeika Uvis</t>
  </si>
  <si>
    <t>170502</t>
  </si>
  <si>
    <t>Balvu SS</t>
  </si>
  <si>
    <t>190903</t>
  </si>
  <si>
    <t>MSĢ</t>
  </si>
  <si>
    <t>Vilnītis Aleksis Aleksandrs</t>
  </si>
  <si>
    <t>270802</t>
  </si>
  <si>
    <t>Jūrmalas SS</t>
  </si>
  <si>
    <t>Kreišs Valters</t>
  </si>
  <si>
    <t>1,40</t>
  </si>
  <si>
    <t>1,43</t>
  </si>
  <si>
    <t>1,46</t>
  </si>
  <si>
    <t>1,49</t>
  </si>
  <si>
    <t>1,52</t>
  </si>
  <si>
    <t>1,55</t>
  </si>
  <si>
    <t>1,58</t>
  </si>
  <si>
    <t>1,61</t>
  </si>
  <si>
    <t>1,64</t>
  </si>
  <si>
    <t>1,67</t>
  </si>
  <si>
    <t>xxx</t>
  </si>
  <si>
    <t>1,37</t>
  </si>
  <si>
    <t>x</t>
  </si>
  <si>
    <t>o</t>
  </si>
  <si>
    <t>xo</t>
  </si>
  <si>
    <t>-</t>
  </si>
  <si>
    <t>7,00</t>
  </si>
  <si>
    <t>7,18</t>
  </si>
  <si>
    <t>11,58</t>
  </si>
  <si>
    <t>10,11</t>
  </si>
  <si>
    <t>9,15</t>
  </si>
  <si>
    <t>9,78</t>
  </si>
  <si>
    <t>9,93</t>
  </si>
  <si>
    <t>10,61</t>
  </si>
  <si>
    <t>7,58</t>
  </si>
  <si>
    <t>10,16</t>
  </si>
  <si>
    <t>10,87</t>
  </si>
  <si>
    <t>7,82</t>
  </si>
  <si>
    <t>11,81</t>
  </si>
  <si>
    <t>9,92</t>
  </si>
  <si>
    <t>9,01</t>
  </si>
  <si>
    <t>10,30</t>
  </si>
  <si>
    <t>5,89</t>
  </si>
  <si>
    <t>7,89</t>
  </si>
  <si>
    <t>12,58</t>
  </si>
  <si>
    <t>9,63</t>
  </si>
  <si>
    <t>9,48</t>
  </si>
  <si>
    <t>9,20</t>
  </si>
  <si>
    <t>9,46</t>
  </si>
  <si>
    <t>10,05</t>
  </si>
  <si>
    <t>6,60</t>
  </si>
  <si>
    <t>9,79</t>
  </si>
  <si>
    <t>11,15</t>
  </si>
  <si>
    <t>10,02</t>
  </si>
  <si>
    <t>8,02</t>
  </si>
  <si>
    <t>9,49</t>
  </si>
  <si>
    <t>9,68</t>
  </si>
  <si>
    <t>6,24</t>
  </si>
  <si>
    <t>10,35</t>
  </si>
  <si>
    <t>10,13</t>
  </si>
  <si>
    <t>8,79</t>
  </si>
  <si>
    <t>Rīga, RSM</t>
  </si>
  <si>
    <t>T/L</t>
  </si>
  <si>
    <t>Lode</t>
  </si>
  <si>
    <t>A/l</t>
  </si>
  <si>
    <t>Summa</t>
  </si>
  <si>
    <t>9,40</t>
  </si>
  <si>
    <t>Imants Kairišs</t>
  </si>
  <si>
    <t>9,11</t>
  </si>
  <si>
    <t>Andis Austrups</t>
  </si>
  <si>
    <t>9,61</t>
  </si>
  <si>
    <t>Aivars Noris</t>
  </si>
  <si>
    <t>9,24</t>
  </si>
  <si>
    <t>Raivis Maķevics, Ilze Ladusāne</t>
  </si>
  <si>
    <t>9,55</t>
  </si>
  <si>
    <t>Vjačeslavs Goļinskis</t>
  </si>
  <si>
    <t>9,19</t>
  </si>
  <si>
    <t>9,38</t>
  </si>
  <si>
    <t>Jevgēnijs Liepa</t>
  </si>
  <si>
    <t>Vilnis Zariņš</t>
  </si>
  <si>
    <t>Kaspars Gulbis</t>
  </si>
  <si>
    <t>10,41</t>
  </si>
  <si>
    <t>Arno Kiršteins</t>
  </si>
  <si>
    <t>10,26</t>
  </si>
  <si>
    <t>I.Dramačonoka, Aina Indriksone</t>
  </si>
  <si>
    <t>10,34</t>
  </si>
  <si>
    <t>Zigmārs Gulbis</t>
  </si>
  <si>
    <t>10,29</t>
  </si>
  <si>
    <t>Raivis Maķevics</t>
  </si>
  <si>
    <t>9,94</t>
  </si>
  <si>
    <t>Andris Jansons</t>
  </si>
  <si>
    <t>11,09</t>
  </si>
  <si>
    <t>11,16</t>
  </si>
  <si>
    <t>11,94</t>
  </si>
  <si>
    <t>nest.</t>
  </si>
  <si>
    <t>Andris Eikens</t>
  </si>
  <si>
    <t>U16 zēni</t>
  </si>
  <si>
    <t>LATVIJAS ČEMPIONĀTS DAUDZCĪŅĀS TELPĀS</t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</si>
</sst>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_);\(&quot;Ls&quot;\ #,##0\)"/>
    <numFmt numFmtId="177" formatCode="&quot;Ls&quot;\ #,##0_);[Red]\(&quot;Ls&quot;\ #,##0\)"/>
    <numFmt numFmtId="178" formatCode="&quot;Ls&quot;\ #,##0.00_);\(&quot;Ls&quot;\ #,##0.00\)"/>
    <numFmt numFmtId="179" formatCode="&quot;Ls&quot;\ #,##0.00_);[Red]\(&quot;Ls&quot;\ #,##0.00\)"/>
    <numFmt numFmtId="180" formatCode="_(&quot;Ls&quot;\ * #,##0_);_(&quot;Ls&quot;\ * \(#,##0\);_(&quot;Ls&quot;\ * &quot;-&quot;_);_(@_)"/>
    <numFmt numFmtId="181" formatCode="_(&quot;Ls&quot;\ * #,##0.00_);_(&quot;Ls&quot;\ * \(#,##0.00\);_(&quot;Ls&quot;\ 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  <numFmt numFmtId="187" formatCode="#,##0;\-#,##0;&quot;-&quot;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.0;\-#,##0.0;&quot;-&quot;"/>
    <numFmt numFmtId="193" formatCode="\ \ @"/>
    <numFmt numFmtId="194" formatCode="\ \ \ \ @"/>
    <numFmt numFmtId="195" formatCode="[Red]0%;[Red]\(0%\)"/>
    <numFmt numFmtId="196" formatCode="0%;\(0%\)"/>
    <numFmt numFmtId="197" formatCode="[$-426]dddd\,\ yyyy&quot;. gada &quot;d\.\ mmmm"/>
    <numFmt numFmtId="198" formatCode="dd\.mm\.yy"/>
    <numFmt numFmtId="199" formatCode="mm:ss.00"/>
    <numFmt numFmtId="200" formatCode="h:mm:ss;@"/>
    <numFmt numFmtId="201" formatCode="dd/mm/yy"/>
  </numFmts>
  <fonts count="6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1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12"/>
      <name val="Times New Roman Baltic"/>
      <family val="0"/>
    </font>
    <font>
      <b/>
      <sz val="12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9" fontId="2" fillId="0" borderId="0" applyFill="0" applyBorder="0" applyAlignment="0">
      <protection/>
    </xf>
    <xf numFmtId="190" fontId="2" fillId="0" borderId="0" applyFill="0" applyBorder="0" applyAlignment="0">
      <protection/>
    </xf>
    <xf numFmtId="191" fontId="2" fillId="0" borderId="0" applyFill="0" applyBorder="0" applyAlignment="0">
      <protection/>
    </xf>
    <xf numFmtId="187" fontId="2" fillId="0" borderId="0" applyFill="0" applyBorder="0" applyAlignment="0">
      <protection/>
    </xf>
    <xf numFmtId="192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3" fillId="0" borderId="0" applyFill="0" applyBorder="0" applyAlignment="0">
      <protection/>
    </xf>
    <xf numFmtId="188" fontId="3" fillId="0" borderId="0" applyFill="0" applyBorder="0" applyAlignment="0">
      <protection/>
    </xf>
    <xf numFmtId="187" fontId="3" fillId="0" borderId="0" applyFill="0" applyBorder="0" applyAlignment="0">
      <protection/>
    </xf>
    <xf numFmtId="192" fontId="3" fillId="0" borderId="0" applyFill="0" applyBorder="0" applyAlignment="0">
      <protection/>
    </xf>
    <xf numFmtId="188" fontId="3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10" fontId="1" fillId="31" borderId="8" applyNumberFormat="0" applyBorder="0" applyAlignment="0" applyProtection="0"/>
    <xf numFmtId="187" fontId="6" fillId="0" borderId="0" applyFill="0" applyBorder="0" applyAlignment="0">
      <protection/>
    </xf>
    <xf numFmtId="188" fontId="6" fillId="0" borderId="0" applyFill="0" applyBorder="0" applyAlignment="0">
      <protection/>
    </xf>
    <xf numFmtId="187" fontId="6" fillId="0" borderId="0" applyFill="0" applyBorder="0" applyAlignment="0">
      <protection/>
    </xf>
    <xf numFmtId="192" fontId="6" fillId="0" borderId="0" applyFill="0" applyBorder="0" applyAlignment="0">
      <protection/>
    </xf>
    <xf numFmtId="188" fontId="6" fillId="0" borderId="0" applyFill="0" applyBorder="0" applyAlignment="0">
      <protection/>
    </xf>
    <xf numFmtId="0" fontId="63" fillId="0" borderId="9" applyNumberFormat="0" applyFill="0" applyAlignment="0" applyProtection="0"/>
    <xf numFmtId="0" fontId="64" fillId="32" borderId="0" applyNumberFormat="0" applyBorder="0" applyAlignment="0" applyProtection="0"/>
    <xf numFmtId="195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65" fillId="26" borderId="1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7" fontId="8" fillId="0" borderId="0" applyFill="0" applyBorder="0" applyAlignment="0">
      <protection/>
    </xf>
    <xf numFmtId="188" fontId="8" fillId="0" borderId="0" applyFill="0" applyBorder="0" applyAlignment="0">
      <protection/>
    </xf>
    <xf numFmtId="187" fontId="8" fillId="0" borderId="0" applyFill="0" applyBorder="0" applyAlignment="0">
      <protection/>
    </xf>
    <xf numFmtId="192" fontId="8" fillId="0" borderId="0" applyFill="0" applyBorder="0" applyAlignment="0">
      <protection/>
    </xf>
    <xf numFmtId="188" fontId="8" fillId="0" borderId="0" applyFill="0" applyBorder="0" applyAlignment="0">
      <protection/>
    </xf>
    <xf numFmtId="49" fontId="2" fillId="0" borderId="0" applyFill="0" applyBorder="0" applyAlignment="0">
      <protection/>
    </xf>
    <xf numFmtId="193" fontId="2" fillId="0" borderId="0" applyFill="0" applyBorder="0" applyAlignment="0">
      <protection/>
    </xf>
    <xf numFmtId="194" fontId="2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9" fillId="0" borderId="0" xfId="84" applyFont="1">
      <alignment/>
      <protection/>
    </xf>
    <xf numFmtId="49" fontId="10" fillId="0" borderId="0" xfId="84" applyNumberFormat="1" applyFont="1" applyAlignment="1">
      <alignment horizontal="center"/>
      <protection/>
    </xf>
    <xf numFmtId="49" fontId="9" fillId="0" borderId="0" xfId="84" applyNumberFormat="1" applyFont="1" applyAlignment="1">
      <alignment horizontal="center"/>
      <protection/>
    </xf>
    <xf numFmtId="0" fontId="11" fillId="0" borderId="0" xfId="84" applyFont="1" applyAlignment="1">
      <alignment horizontal="center"/>
      <protection/>
    </xf>
    <xf numFmtId="0" fontId="9" fillId="0" borderId="0" xfId="84" applyFont="1" applyAlignment="1">
      <alignment horizontal="left"/>
      <protection/>
    </xf>
    <xf numFmtId="0" fontId="9" fillId="0" borderId="0" xfId="84" applyFont="1" applyAlignment="1">
      <alignment horizontal="center"/>
      <protection/>
    </xf>
    <xf numFmtId="2" fontId="9" fillId="0" borderId="0" xfId="84" applyNumberFormat="1" applyFont="1" applyAlignment="1">
      <alignment horizontal="center"/>
      <protection/>
    </xf>
    <xf numFmtId="0" fontId="13" fillId="0" borderId="0" xfId="84" applyFont="1" applyAlignment="1">
      <alignment horizontal="left"/>
      <protection/>
    </xf>
    <xf numFmtId="0" fontId="9" fillId="0" borderId="0" xfId="84" applyFont="1" applyBorder="1">
      <alignment/>
      <protection/>
    </xf>
    <xf numFmtId="49" fontId="13" fillId="0" borderId="0" xfId="84" applyNumberFormat="1" applyFont="1" applyBorder="1" applyAlignment="1">
      <alignment horizontal="center"/>
      <protection/>
    </xf>
    <xf numFmtId="0" fontId="9" fillId="0" borderId="0" xfId="84" applyFont="1" applyAlignment="1">
      <alignment horizontal="right"/>
      <protection/>
    </xf>
    <xf numFmtId="198" fontId="9" fillId="0" borderId="0" xfId="84" applyNumberFormat="1" applyFont="1" applyAlignment="1">
      <alignment horizontal="center"/>
      <protection/>
    </xf>
    <xf numFmtId="0" fontId="9" fillId="0" borderId="0" xfId="84" applyFont="1" applyBorder="1" applyAlignment="1">
      <alignment horizontal="center"/>
      <protection/>
    </xf>
    <xf numFmtId="0" fontId="9" fillId="0" borderId="0" xfId="84" applyFont="1" applyFill="1">
      <alignment/>
      <protection/>
    </xf>
    <xf numFmtId="0" fontId="15" fillId="0" borderId="0" xfId="84" applyFont="1" applyFill="1">
      <alignment/>
      <protection/>
    </xf>
    <xf numFmtId="0" fontId="17" fillId="0" borderId="0" xfId="84" applyFont="1" applyAlignment="1">
      <alignment horizontal="center"/>
      <protection/>
    </xf>
    <xf numFmtId="0" fontId="9" fillId="0" borderId="0" xfId="84" applyFont="1" applyFill="1" applyAlignment="1">
      <alignment horizontal="center" vertical="center" wrapText="1"/>
      <protection/>
    </xf>
    <xf numFmtId="0" fontId="9" fillId="0" borderId="0" xfId="84" applyFont="1" applyAlignment="1">
      <alignment horizontal="left" vertical="center"/>
      <protection/>
    </xf>
    <xf numFmtId="0" fontId="9" fillId="0" borderId="0" xfId="84" applyFont="1" applyAlignment="1">
      <alignment horizontal="center" vertical="center"/>
      <protection/>
    </xf>
    <xf numFmtId="0" fontId="9" fillId="0" borderId="0" xfId="84" applyFont="1" applyAlignment="1">
      <alignment wrapText="1"/>
      <protection/>
    </xf>
    <xf numFmtId="0" fontId="9" fillId="0" borderId="0" xfId="84" applyFont="1" applyAlignment="1">
      <alignment horizontal="center" vertical="top" wrapText="1"/>
      <protection/>
    </xf>
    <xf numFmtId="0" fontId="9" fillId="0" borderId="0" xfId="84" applyFont="1" applyAlignment="1">
      <alignment/>
      <protection/>
    </xf>
    <xf numFmtId="49" fontId="14" fillId="0" borderId="0" xfId="84" applyNumberFormat="1" applyFont="1" applyBorder="1" applyAlignment="1">
      <alignment horizontal="center" vertical="top"/>
      <protection/>
    </xf>
    <xf numFmtId="0" fontId="9" fillId="0" borderId="0" xfId="84" applyFont="1" applyBorder="1" applyAlignment="1">
      <alignment horizontal="center" vertical="top" wrapText="1"/>
      <protection/>
    </xf>
    <xf numFmtId="0" fontId="9" fillId="0" borderId="0" xfId="84" applyFont="1" applyBorder="1" applyAlignment="1">
      <alignment vertical="top" wrapText="1"/>
      <protection/>
    </xf>
    <xf numFmtId="198" fontId="9" fillId="0" borderId="0" xfId="84" applyNumberFormat="1" applyFont="1" applyBorder="1" applyAlignment="1">
      <alignment horizontal="center" vertical="top" wrapText="1"/>
      <protection/>
    </xf>
    <xf numFmtId="0" fontId="9" fillId="0" borderId="0" xfId="84" applyFont="1" applyBorder="1" applyAlignment="1">
      <alignment horizontal="center" vertical="center"/>
      <protection/>
    </xf>
    <xf numFmtId="0" fontId="9" fillId="0" borderId="0" xfId="84" applyFont="1" applyAlignment="1">
      <alignment horizontal="center" vertical="top"/>
      <protection/>
    </xf>
    <xf numFmtId="0" fontId="9" fillId="0" borderId="0" xfId="84" applyFont="1" applyAlignment="1">
      <alignment vertical="top" wrapText="1"/>
      <protection/>
    </xf>
    <xf numFmtId="198" fontId="9" fillId="0" borderId="0" xfId="84" applyNumberFormat="1" applyFont="1" applyAlignment="1">
      <alignment horizontal="center" vertical="top" wrapText="1"/>
      <protection/>
    </xf>
    <xf numFmtId="0" fontId="9" fillId="0" borderId="0" xfId="84" applyFont="1" applyBorder="1" applyAlignment="1">
      <alignment/>
      <protection/>
    </xf>
    <xf numFmtId="0" fontId="9" fillId="0" borderId="0" xfId="84" applyFont="1" applyFill="1" applyAlignment="1">
      <alignment/>
      <protection/>
    </xf>
    <xf numFmtId="49" fontId="19" fillId="0" borderId="13" xfId="84" applyNumberFormat="1" applyFont="1" applyBorder="1" applyAlignment="1">
      <alignment horizontal="center" vertical="center" wrapText="1"/>
      <protection/>
    </xf>
    <xf numFmtId="0" fontId="19" fillId="0" borderId="13" xfId="84" applyFont="1" applyBorder="1" applyAlignment="1">
      <alignment horizontal="center" vertical="center" wrapText="1"/>
      <protection/>
    </xf>
    <xf numFmtId="2" fontId="19" fillId="0" borderId="13" xfId="84" applyNumberFormat="1" applyFont="1" applyBorder="1" applyAlignment="1">
      <alignment horizontal="center" vertical="center" wrapText="1"/>
      <protection/>
    </xf>
    <xf numFmtId="0" fontId="20" fillId="0" borderId="8" xfId="85" applyFont="1" applyFill="1" applyBorder="1" applyAlignment="1">
      <alignment horizontal="left"/>
      <protection/>
    </xf>
    <xf numFmtId="0" fontId="20" fillId="0" borderId="8" xfId="85" applyFont="1" applyFill="1" applyBorder="1" applyAlignment="1">
      <alignment/>
      <protection/>
    </xf>
    <xf numFmtId="0" fontId="22" fillId="0" borderId="8" xfId="84" applyFont="1" applyBorder="1" applyAlignment="1">
      <alignment horizontal="center"/>
      <protection/>
    </xf>
    <xf numFmtId="49" fontId="12" fillId="0" borderId="0" xfId="84" applyNumberFormat="1" applyFont="1" applyBorder="1" applyAlignment="1">
      <alignment/>
      <protection/>
    </xf>
    <xf numFmtId="20" fontId="12" fillId="0" borderId="0" xfId="84" applyNumberFormat="1" applyFont="1" applyBorder="1" applyAlignment="1">
      <alignment/>
      <protection/>
    </xf>
    <xf numFmtId="0" fontId="12" fillId="0" borderId="0" xfId="84" applyFont="1" applyBorder="1" applyAlignment="1">
      <alignment/>
      <protection/>
    </xf>
    <xf numFmtId="2" fontId="22" fillId="0" borderId="8" xfId="84" applyNumberFormat="1" applyFont="1" applyBorder="1" applyAlignment="1">
      <alignment horizontal="center"/>
      <protection/>
    </xf>
    <xf numFmtId="1" fontId="24" fillId="0" borderId="8" xfId="84" applyNumberFormat="1" applyFont="1" applyBorder="1" applyAlignment="1">
      <alignment horizontal="center"/>
      <protection/>
    </xf>
    <xf numFmtId="47" fontId="25" fillId="29" borderId="0" xfId="0" applyNumberFormat="1" applyFont="1" applyFill="1" applyAlignment="1">
      <alignment horizontal="center"/>
    </xf>
    <xf numFmtId="199" fontId="22" fillId="0" borderId="14" xfId="84" applyNumberFormat="1" applyFont="1" applyBorder="1" applyAlignment="1">
      <alignment horizontal="center"/>
      <protection/>
    </xf>
    <xf numFmtId="0" fontId="20" fillId="0" borderId="8" xfId="85" applyFont="1" applyFill="1" applyBorder="1" applyAlignment="1">
      <alignment horizontal="left" vertical="center"/>
      <protection/>
    </xf>
    <xf numFmtId="0" fontId="21" fillId="0" borderId="8" xfId="85" applyFont="1" applyFill="1" applyBorder="1" applyAlignment="1">
      <alignment horizontal="center" vertical="center"/>
      <protection/>
    </xf>
    <xf numFmtId="198" fontId="20" fillId="0" borderId="8" xfId="85" applyNumberFormat="1" applyFont="1" applyFill="1" applyBorder="1" applyAlignment="1">
      <alignment horizontal="left" vertical="center"/>
      <protection/>
    </xf>
    <xf numFmtId="0" fontId="20" fillId="0" borderId="8" xfId="85" applyFont="1" applyFill="1" applyBorder="1" applyAlignment="1">
      <alignment horizontal="center" vertical="center"/>
      <protection/>
    </xf>
    <xf numFmtId="2" fontId="22" fillId="0" borderId="8" xfId="84" applyNumberFormat="1" applyFont="1" applyBorder="1" applyAlignment="1">
      <alignment horizontal="center" vertical="center"/>
      <protection/>
    </xf>
    <xf numFmtId="0" fontId="22" fillId="0" borderId="8" xfId="84" applyFont="1" applyBorder="1" applyAlignment="1">
      <alignment horizontal="center" vertical="center"/>
      <protection/>
    </xf>
    <xf numFmtId="0" fontId="15" fillId="0" borderId="0" xfId="84" applyFont="1" applyBorder="1" applyAlignment="1">
      <alignment horizontal="center"/>
      <protection/>
    </xf>
    <xf numFmtId="9" fontId="15" fillId="0" borderId="0" xfId="89" applyFont="1" applyBorder="1" applyAlignment="1">
      <alignment horizontal="center"/>
    </xf>
    <xf numFmtId="2" fontId="13" fillId="0" borderId="0" xfId="84" applyNumberFormat="1" applyFont="1" applyBorder="1" applyAlignment="1">
      <alignment horizontal="center"/>
      <protection/>
    </xf>
    <xf numFmtId="2" fontId="15" fillId="0" borderId="0" xfId="84" applyNumberFormat="1" applyFont="1" applyBorder="1" applyAlignment="1">
      <alignment horizontal="center"/>
      <protection/>
    </xf>
    <xf numFmtId="49" fontId="12" fillId="0" borderId="0" xfId="84" applyNumberFormat="1" applyFont="1" applyBorder="1" applyAlignment="1">
      <alignment/>
      <protection/>
    </xf>
    <xf numFmtId="0" fontId="26" fillId="0" borderId="8" xfId="0" applyFont="1" applyFill="1" applyBorder="1" applyAlignment="1">
      <alignment horizontal="center"/>
    </xf>
    <xf numFmtId="20" fontId="18" fillId="0" borderId="0" xfId="84" applyNumberFormat="1" applyFont="1" applyBorder="1" applyAlignment="1">
      <alignment/>
      <protection/>
    </xf>
    <xf numFmtId="0" fontId="18" fillId="0" borderId="0" xfId="84" applyFont="1" applyBorder="1" applyAlignment="1">
      <alignment/>
      <protection/>
    </xf>
    <xf numFmtId="0" fontId="22" fillId="0" borderId="14" xfId="84" applyFont="1" applyBorder="1" applyAlignment="1">
      <alignment horizontal="left" vertical="top" wrapText="1"/>
      <protection/>
    </xf>
    <xf numFmtId="0" fontId="22" fillId="0" borderId="4" xfId="84" applyFont="1" applyBorder="1" applyAlignment="1">
      <alignment horizontal="left" vertical="top" wrapText="1"/>
      <protection/>
    </xf>
    <xf numFmtId="0" fontId="22" fillId="0" borderId="15" xfId="84" applyFont="1" applyBorder="1" applyAlignment="1">
      <alignment horizontal="left" vertical="top" wrapText="1"/>
      <protection/>
    </xf>
    <xf numFmtId="0" fontId="22" fillId="0" borderId="4" xfId="84" applyFont="1" applyBorder="1" applyAlignment="1">
      <alignment horizontal="left" vertical="center"/>
      <protection/>
    </xf>
    <xf numFmtId="0" fontId="22" fillId="0" borderId="15" xfId="84" applyFont="1" applyBorder="1" applyAlignment="1">
      <alignment horizontal="left" vertical="center"/>
      <protection/>
    </xf>
    <xf numFmtId="0" fontId="22" fillId="0" borderId="14" xfId="84" applyFont="1" applyBorder="1" applyAlignment="1">
      <alignment horizontal="left" vertical="center"/>
      <protection/>
    </xf>
    <xf numFmtId="0" fontId="22" fillId="0" borderId="14" xfId="84" applyFont="1" applyBorder="1" applyAlignment="1">
      <alignment horizontal="left"/>
      <protection/>
    </xf>
    <xf numFmtId="0" fontId="22" fillId="0" borderId="4" xfId="84" applyFont="1" applyBorder="1" applyAlignment="1">
      <alignment horizontal="left"/>
      <protection/>
    </xf>
    <xf numFmtId="0" fontId="22" fillId="0" borderId="15" xfId="84" applyFont="1" applyBorder="1" applyAlignment="1">
      <alignment horizontal="left"/>
      <protection/>
    </xf>
    <xf numFmtId="0" fontId="27" fillId="0" borderId="8" xfId="0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20" fillId="0" borderId="16" xfId="85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/>
    </xf>
    <xf numFmtId="2" fontId="22" fillId="0" borderId="14" xfId="84" applyNumberFormat="1" applyFont="1" applyBorder="1" applyAlignment="1">
      <alignment horizontal="center" vertical="center"/>
      <protection/>
    </xf>
    <xf numFmtId="49" fontId="19" fillId="0" borderId="8" xfId="84" applyNumberFormat="1" applyFont="1" applyBorder="1" applyAlignment="1">
      <alignment horizontal="left" vertical="center" wrapText="1"/>
      <protection/>
    </xf>
    <xf numFmtId="0" fontId="19" fillId="0" borderId="8" xfId="84" applyFont="1" applyBorder="1" applyAlignment="1">
      <alignment horizontal="center" vertical="center" wrapText="1"/>
      <protection/>
    </xf>
    <xf numFmtId="2" fontId="19" fillId="0" borderId="8" xfId="84" applyNumberFormat="1" applyFont="1" applyBorder="1" applyAlignment="1">
      <alignment horizontal="center" vertical="center" wrapText="1"/>
      <protection/>
    </xf>
    <xf numFmtId="0" fontId="11" fillId="0" borderId="8" xfId="84" applyFont="1" applyBorder="1" applyAlignment="1">
      <alignment horizontal="center" vertical="center" wrapText="1"/>
      <protection/>
    </xf>
    <xf numFmtId="49" fontId="13" fillId="0" borderId="0" xfId="84" applyNumberFormat="1" applyFont="1" applyBorder="1" applyAlignment="1">
      <alignment/>
      <protection/>
    </xf>
    <xf numFmtId="0" fontId="0" fillId="0" borderId="8" xfId="0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0" fillId="0" borderId="8" xfId="0" applyFont="1" applyBorder="1" applyAlignment="1">
      <alignment/>
    </xf>
    <xf numFmtId="49" fontId="20" fillId="0" borderId="8" xfId="0" applyNumberFormat="1" applyFont="1" applyBorder="1" applyAlignment="1">
      <alignment horizontal="center"/>
    </xf>
    <xf numFmtId="201" fontId="20" fillId="0" borderId="8" xfId="0" applyNumberFormat="1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2" fontId="9" fillId="0" borderId="8" xfId="84" applyNumberFormat="1" applyFont="1" applyBorder="1" applyAlignment="1">
      <alignment horizontal="center"/>
      <protection/>
    </xf>
    <xf numFmtId="0" fontId="9" fillId="0" borderId="8" xfId="84" applyFont="1" applyBorder="1" applyAlignment="1">
      <alignment horizontal="center"/>
      <protection/>
    </xf>
    <xf numFmtId="0" fontId="11" fillId="0" borderId="8" xfId="84" applyFont="1" applyBorder="1" applyAlignment="1">
      <alignment horizontal="center"/>
      <protection/>
    </xf>
    <xf numFmtId="0" fontId="9" fillId="0" borderId="8" xfId="84" applyFont="1" applyBorder="1" applyAlignment="1">
      <alignment horizontal="left"/>
      <protection/>
    </xf>
    <xf numFmtId="198" fontId="9" fillId="0" borderId="8" xfId="84" applyNumberFormat="1" applyFont="1" applyBorder="1" applyAlignment="1">
      <alignment horizontal="center"/>
      <protection/>
    </xf>
    <xf numFmtId="0" fontId="26" fillId="0" borderId="8" xfId="0" applyFont="1" applyBorder="1" applyAlignment="1">
      <alignment horizontal="center"/>
    </xf>
    <xf numFmtId="1" fontId="24" fillId="0" borderId="0" xfId="84" applyNumberFormat="1" applyFont="1" applyBorder="1" applyAlignment="1">
      <alignment horizontal="center"/>
      <protection/>
    </xf>
    <xf numFmtId="2" fontId="20" fillId="0" borderId="15" xfId="85" applyNumberFormat="1" applyFont="1" applyFill="1" applyBorder="1" applyAlignment="1">
      <alignment horizontal="center" vertical="center"/>
      <protection/>
    </xf>
    <xf numFmtId="1" fontId="26" fillId="0" borderId="8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9" fillId="0" borderId="8" xfId="84" applyFont="1" applyBorder="1">
      <alignment/>
      <protection/>
    </xf>
    <xf numFmtId="0" fontId="19" fillId="0" borderId="17" xfId="84" applyFont="1" applyBorder="1" applyAlignment="1">
      <alignment horizontal="center" vertical="center" wrapText="1"/>
      <protection/>
    </xf>
    <xf numFmtId="2" fontId="20" fillId="0" borderId="8" xfId="85" applyNumberFormat="1" applyFont="1" applyFill="1" applyBorder="1" applyAlignment="1">
      <alignment horizontal="center"/>
      <protection/>
    </xf>
    <xf numFmtId="0" fontId="20" fillId="0" borderId="8" xfId="85" applyFont="1" applyFill="1" applyBorder="1" applyAlignment="1">
      <alignment horizontal="center"/>
      <protection/>
    </xf>
    <xf numFmtId="2" fontId="20" fillId="0" borderId="14" xfId="85" applyNumberFormat="1" applyFont="1" applyFill="1" applyBorder="1" applyAlignment="1">
      <alignment horizontal="center"/>
      <protection/>
    </xf>
    <xf numFmtId="0" fontId="20" fillId="0" borderId="14" xfId="85" applyFont="1" applyFill="1" applyBorder="1" applyAlignment="1">
      <alignment horizontal="center"/>
      <protection/>
    </xf>
    <xf numFmtId="49" fontId="11" fillId="0" borderId="8" xfId="84" applyNumberFormat="1" applyFont="1" applyBorder="1" applyAlignment="1">
      <alignment horizontal="center" vertical="center" wrapText="1"/>
      <protection/>
    </xf>
    <xf numFmtId="49" fontId="20" fillId="0" borderId="14" xfId="85" applyNumberFormat="1" applyFont="1" applyFill="1" applyBorder="1" applyAlignment="1">
      <alignment horizontal="center"/>
      <protection/>
    </xf>
    <xf numFmtId="49" fontId="22" fillId="0" borderId="14" xfId="84" applyNumberFormat="1" applyFont="1" applyBorder="1" applyAlignment="1">
      <alignment horizontal="left" vertical="top" wrapText="1"/>
      <protection/>
    </xf>
    <xf numFmtId="49" fontId="22" fillId="0" borderId="4" xfId="84" applyNumberFormat="1" applyFont="1" applyBorder="1" applyAlignment="1">
      <alignment horizontal="left" vertical="top" wrapText="1"/>
      <protection/>
    </xf>
    <xf numFmtId="49" fontId="22" fillId="0" borderId="15" xfId="84" applyNumberFormat="1" applyFont="1" applyBorder="1" applyAlignment="1">
      <alignment horizontal="left" vertical="top" wrapText="1"/>
      <protection/>
    </xf>
    <xf numFmtId="49" fontId="22" fillId="0" borderId="4" xfId="84" applyNumberFormat="1" applyFont="1" applyBorder="1" applyAlignment="1">
      <alignment horizontal="left" vertical="center"/>
      <protection/>
    </xf>
    <xf numFmtId="49" fontId="22" fillId="0" borderId="15" xfId="84" applyNumberFormat="1" applyFont="1" applyBorder="1" applyAlignment="1">
      <alignment horizontal="left" vertical="center"/>
      <protection/>
    </xf>
    <xf numFmtId="49" fontId="22" fillId="0" borderId="14" xfId="84" applyNumberFormat="1" applyFont="1" applyBorder="1" applyAlignment="1">
      <alignment horizontal="left" vertical="center"/>
      <protection/>
    </xf>
    <xf numFmtId="49" fontId="22" fillId="0" borderId="14" xfId="84" applyNumberFormat="1" applyFont="1" applyBorder="1" applyAlignment="1">
      <alignment horizontal="left"/>
      <protection/>
    </xf>
    <xf numFmtId="49" fontId="22" fillId="0" borderId="4" xfId="84" applyNumberFormat="1" applyFont="1" applyBorder="1" applyAlignment="1">
      <alignment horizontal="left"/>
      <protection/>
    </xf>
    <xf numFmtId="49" fontId="22" fillId="0" borderId="15" xfId="84" applyNumberFormat="1" applyFont="1" applyBorder="1" applyAlignment="1">
      <alignment horizontal="left"/>
      <protection/>
    </xf>
    <xf numFmtId="49" fontId="22" fillId="0" borderId="8" xfId="84" applyNumberFormat="1" applyFont="1" applyBorder="1" applyAlignment="1">
      <alignment horizontal="center"/>
      <protection/>
    </xf>
    <xf numFmtId="49" fontId="20" fillId="0" borderId="8" xfId="85" applyNumberFormat="1" applyFont="1" applyFill="1" applyBorder="1" applyAlignment="1">
      <alignment horizontal="center" vertical="center"/>
      <protection/>
    </xf>
    <xf numFmtId="49" fontId="22" fillId="0" borderId="8" xfId="84" applyNumberFormat="1" applyFont="1" applyBorder="1" applyAlignment="1">
      <alignment horizontal="center" vertical="center"/>
      <protection/>
    </xf>
    <xf numFmtId="49" fontId="22" fillId="0" borderId="14" xfId="84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200" fontId="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/>
    </xf>
    <xf numFmtId="14" fontId="26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 horizontal="center"/>
    </xf>
    <xf numFmtId="49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31" fillId="0" borderId="0" xfId="0" applyNumberFormat="1" applyFont="1" applyFill="1" applyAlignment="1">
      <alignment horizontal="center"/>
    </xf>
    <xf numFmtId="47" fontId="25" fillId="29" borderId="0" xfId="0" applyNumberFormat="1" applyFont="1" applyFill="1" applyAlignment="1">
      <alignment horizontal="center"/>
    </xf>
    <xf numFmtId="47" fontId="0" fillId="0" borderId="0" xfId="0" applyNumberFormat="1" applyFont="1" applyFill="1" applyAlignment="1">
      <alignment horizontal="center"/>
    </xf>
    <xf numFmtId="47" fontId="0" fillId="0" borderId="0" xfId="0" applyNumberFormat="1" applyFont="1" applyFill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201" fontId="20" fillId="0" borderId="0" xfId="0" applyNumberFormat="1" applyFont="1" applyBorder="1" applyAlignment="1">
      <alignment horizontal="left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99" fontId="0" fillId="0" borderId="0" xfId="0" applyNumberFormat="1" applyFont="1" applyFill="1" applyAlignment="1">
      <alignment horizontal="center"/>
    </xf>
    <xf numFmtId="1" fontId="32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left"/>
    </xf>
    <xf numFmtId="184" fontId="31" fillId="0" borderId="0" xfId="0" applyNumberFormat="1" applyFont="1" applyFill="1" applyAlignment="1">
      <alignment horizontal="center"/>
    </xf>
    <xf numFmtId="199" fontId="3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84" applyNumberFormat="1" applyFont="1" applyFill="1" applyBorder="1" applyAlignment="1">
      <alignment horizontal="center"/>
      <protection/>
    </xf>
    <xf numFmtId="49" fontId="26" fillId="0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 horizontal="center"/>
    </xf>
    <xf numFmtId="199" fontId="26" fillId="0" borderId="0" xfId="0" applyNumberFormat="1" applyFont="1" applyFill="1" applyAlignment="1">
      <alignment horizontal="center"/>
    </xf>
    <xf numFmtId="1" fontId="34" fillId="0" borderId="0" xfId="0" applyNumberFormat="1" applyFont="1" applyFill="1" applyAlignment="1">
      <alignment horizontal="center"/>
    </xf>
    <xf numFmtId="1" fontId="26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200" fontId="3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center"/>
    </xf>
    <xf numFmtId="49" fontId="13" fillId="0" borderId="0" xfId="84" applyNumberFormat="1" applyFont="1" applyBorder="1" applyAlignment="1">
      <alignment horizontal="center"/>
      <protection/>
    </xf>
    <xf numFmtId="0" fontId="16" fillId="0" borderId="0" xfId="84" applyFont="1" applyAlignment="1">
      <alignment horizontal="center"/>
      <protection/>
    </xf>
    <xf numFmtId="49" fontId="11" fillId="0" borderId="8" xfId="84" applyNumberFormat="1" applyFont="1" applyBorder="1" applyAlignment="1">
      <alignment horizontal="center" vertical="center" wrapText="1"/>
      <protection/>
    </xf>
    <xf numFmtId="0" fontId="9" fillId="0" borderId="0" xfId="84" applyFont="1" applyBorder="1" applyAlignment="1">
      <alignment horizontal="left"/>
      <protection/>
    </xf>
    <xf numFmtId="49" fontId="11" fillId="0" borderId="8" xfId="84" applyNumberFormat="1" applyFont="1" applyBorder="1" applyAlignment="1">
      <alignment horizontal="center" vertical="center"/>
      <protection/>
    </xf>
    <xf numFmtId="2" fontId="11" fillId="0" borderId="8" xfId="84" applyNumberFormat="1" applyFont="1" applyBorder="1" applyAlignment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Starts" xfId="85"/>
    <cellStyle name="Note" xfId="86"/>
    <cellStyle name="Output" xfId="87"/>
    <cellStyle name="Parastais 2" xfId="88"/>
    <cellStyle name="Percent" xfId="89"/>
    <cellStyle name="Percent [0]" xfId="90"/>
    <cellStyle name="Percent [00]" xfId="91"/>
    <cellStyle name="Percent [2]" xfId="92"/>
    <cellStyle name="PrePop Currency (0)" xfId="93"/>
    <cellStyle name="PrePop Currency (2)" xfId="94"/>
    <cellStyle name="PrePop Units (0)" xfId="95"/>
    <cellStyle name="PrePop Units (1)" xfId="96"/>
    <cellStyle name="PrePop Units (2)" xfId="97"/>
    <cellStyle name="Text Indent A" xfId="98"/>
    <cellStyle name="Text Indent B" xfId="99"/>
    <cellStyle name="Text Indent C" xfId="100"/>
    <cellStyle name="Title" xfId="101"/>
    <cellStyle name="Total" xfId="102"/>
    <cellStyle name="Walutowy [0]_PLDT" xfId="103"/>
    <cellStyle name="Walutowy_PLDT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Layout" workbookViewId="0" topLeftCell="A3">
      <selection activeCell="C11" sqref="C1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4.8515625" style="5" bestFit="1" customWidth="1"/>
    <col min="4" max="4" width="10.140625" style="12" bestFit="1" customWidth="1"/>
    <col min="5" max="5" width="19.28125" style="5" customWidth="1"/>
    <col min="6" max="6" width="7.57421875" style="7" customWidth="1"/>
    <col min="7" max="9" width="8.7109375" style="6" customWidth="1"/>
    <col min="10" max="16384" width="9.140625" style="1" customWidth="1"/>
  </cols>
  <sheetData>
    <row r="1" spans="1:10" ht="22.5">
      <c r="A1" s="169" t="s">
        <v>2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39"/>
      <c r="C4" s="39" t="s">
        <v>3</v>
      </c>
      <c r="D4" s="6"/>
      <c r="E4" s="8"/>
      <c r="G4" s="40"/>
      <c r="H4" s="41"/>
      <c r="I4" s="41"/>
    </row>
    <row r="5" spans="2:9" ht="18.75">
      <c r="B5" s="39"/>
      <c r="C5" s="39" t="s">
        <v>20</v>
      </c>
      <c r="D5" s="6"/>
      <c r="E5" s="8"/>
      <c r="G5" s="40"/>
      <c r="H5" s="41"/>
      <c r="I5" s="41"/>
    </row>
    <row r="6" spans="4:5" ht="18.75">
      <c r="D6" s="6"/>
      <c r="E6" s="8"/>
    </row>
    <row r="7" spans="1:10" s="9" customFormat="1" ht="18.75" customHeight="1">
      <c r="A7" s="170" t="s">
        <v>13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s="9" customFormat="1" ht="18.75" customHeight="1">
      <c r="A8" s="170" t="s">
        <v>14</v>
      </c>
      <c r="B8" s="170"/>
      <c r="C8" s="170"/>
      <c r="D8" s="170"/>
      <c r="E8" s="170"/>
      <c r="F8" s="170"/>
      <c r="G8" s="170"/>
      <c r="H8" s="170"/>
      <c r="I8" s="170"/>
      <c r="J8" s="170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s="9" customFormat="1" ht="29.25" customHeight="1">
      <c r="A10" s="33"/>
      <c r="B10" s="34" t="s">
        <v>4</v>
      </c>
      <c r="C10" s="34" t="s">
        <v>5</v>
      </c>
      <c r="D10" s="34" t="s">
        <v>6</v>
      </c>
      <c r="E10" s="35" t="s">
        <v>7</v>
      </c>
      <c r="F10" s="34"/>
      <c r="G10" s="34"/>
      <c r="H10" s="34"/>
      <c r="I10" s="34" t="s">
        <v>8</v>
      </c>
      <c r="J10" s="34"/>
    </row>
    <row r="11" spans="1:10" ht="15" customHeight="1">
      <c r="A11" s="36"/>
      <c r="B11" s="69"/>
      <c r="C11" s="91" t="s">
        <v>15</v>
      </c>
      <c r="D11" s="70"/>
      <c r="E11" s="72"/>
      <c r="F11" s="37"/>
      <c r="G11" s="38"/>
      <c r="H11" s="38"/>
      <c r="I11" s="42"/>
      <c r="J11" s="43"/>
    </row>
    <row r="12" spans="1:10" ht="15" customHeight="1">
      <c r="A12" s="79">
        <v>1</v>
      </c>
      <c r="B12" s="80">
        <v>139</v>
      </c>
      <c r="C12" s="81" t="s">
        <v>52</v>
      </c>
      <c r="D12" s="82" t="s">
        <v>53</v>
      </c>
      <c r="E12" s="83" t="s">
        <v>47</v>
      </c>
      <c r="F12" s="37"/>
      <c r="G12" s="38"/>
      <c r="H12" s="38"/>
      <c r="I12" s="42">
        <v>10.26</v>
      </c>
      <c r="J12" s="43">
        <f aca="true" t="shared" si="0" ref="J12:J34">IF(ISBLANK(I12),"",TRUNC(20.5173*(15.5-I12)^1.92))</f>
        <v>493</v>
      </c>
    </row>
    <row r="13" spans="1:10" ht="15" customHeight="1">
      <c r="A13" s="79">
        <v>2</v>
      </c>
      <c r="B13" s="80">
        <v>148</v>
      </c>
      <c r="C13" s="81" t="s">
        <v>39</v>
      </c>
      <c r="D13" s="82" t="s">
        <v>40</v>
      </c>
      <c r="E13" s="83" t="s">
        <v>38</v>
      </c>
      <c r="F13" s="37"/>
      <c r="G13" s="38"/>
      <c r="H13" s="38"/>
      <c r="I13" s="42">
        <v>10.41</v>
      </c>
      <c r="J13" s="43">
        <f t="shared" si="0"/>
        <v>466</v>
      </c>
    </row>
    <row r="14" spans="1:10" ht="15" customHeight="1">
      <c r="A14" s="79">
        <v>3</v>
      </c>
      <c r="B14" s="80">
        <v>137</v>
      </c>
      <c r="C14" s="81" t="s">
        <v>56</v>
      </c>
      <c r="D14" s="82" t="s">
        <v>57</v>
      </c>
      <c r="E14" s="83" t="s">
        <v>47</v>
      </c>
      <c r="F14" s="37"/>
      <c r="G14" s="38"/>
      <c r="H14" s="38"/>
      <c r="I14" s="42">
        <v>9.48</v>
      </c>
      <c r="J14" s="43">
        <f t="shared" si="0"/>
        <v>644</v>
      </c>
    </row>
    <row r="15" spans="1:10" ht="15" customHeight="1">
      <c r="A15" s="79">
        <v>4</v>
      </c>
      <c r="B15" s="80">
        <v>166</v>
      </c>
      <c r="C15" s="81" t="s">
        <v>30</v>
      </c>
      <c r="D15" s="82" t="s">
        <v>31</v>
      </c>
      <c r="E15" s="83" t="s">
        <v>32</v>
      </c>
      <c r="F15" s="37"/>
      <c r="G15" s="38"/>
      <c r="H15" s="38"/>
      <c r="I15" s="42">
        <v>10.34</v>
      </c>
      <c r="J15" s="43">
        <f t="shared" si="0"/>
        <v>479</v>
      </c>
    </row>
    <row r="16" spans="1:10" ht="15" customHeight="1">
      <c r="A16" s="36"/>
      <c r="B16" s="69"/>
      <c r="C16" s="91" t="s">
        <v>16</v>
      </c>
      <c r="D16" s="70"/>
      <c r="E16" s="72"/>
      <c r="F16" s="37"/>
      <c r="G16" s="38"/>
      <c r="H16" s="38"/>
      <c r="I16" s="42"/>
      <c r="J16" s="43">
        <f t="shared" si="0"/>
      </c>
    </row>
    <row r="17" spans="1:10" ht="15" customHeight="1">
      <c r="A17" s="79">
        <v>1</v>
      </c>
      <c r="B17" s="80">
        <v>150</v>
      </c>
      <c r="C17" s="81" t="s">
        <v>33</v>
      </c>
      <c r="D17" s="82" t="s">
        <v>34</v>
      </c>
      <c r="E17" s="83" t="s">
        <v>35</v>
      </c>
      <c r="F17" s="37"/>
      <c r="G17" s="38"/>
      <c r="H17" s="38"/>
      <c r="I17" s="42">
        <v>9.55</v>
      </c>
      <c r="J17" s="43">
        <f t="shared" si="0"/>
        <v>629</v>
      </c>
    </row>
    <row r="18" spans="1:10" ht="15" customHeight="1">
      <c r="A18" s="79">
        <v>2</v>
      </c>
      <c r="B18" s="94">
        <v>199</v>
      </c>
      <c r="C18" s="84" t="s">
        <v>22</v>
      </c>
      <c r="D18" s="85" t="s">
        <v>23</v>
      </c>
      <c r="E18" s="84" t="s">
        <v>21</v>
      </c>
      <c r="F18" s="37"/>
      <c r="G18" s="38"/>
      <c r="H18" s="38"/>
      <c r="I18" s="42">
        <v>9.94</v>
      </c>
      <c r="J18" s="43">
        <f t="shared" si="0"/>
        <v>552</v>
      </c>
    </row>
    <row r="19" spans="1:10" ht="15" customHeight="1">
      <c r="A19" s="79">
        <v>3</v>
      </c>
      <c r="B19" s="80">
        <v>149</v>
      </c>
      <c r="C19" s="81" t="s">
        <v>36</v>
      </c>
      <c r="D19" s="82" t="s">
        <v>37</v>
      </c>
      <c r="E19" s="83" t="s">
        <v>38</v>
      </c>
      <c r="F19" s="37"/>
      <c r="G19" s="38"/>
      <c r="H19" s="38"/>
      <c r="I19" s="42">
        <v>11.09</v>
      </c>
      <c r="J19" s="43">
        <f t="shared" si="0"/>
        <v>354</v>
      </c>
    </row>
    <row r="20" spans="1:10" ht="15" customHeight="1">
      <c r="A20" s="79">
        <v>4</v>
      </c>
      <c r="B20" s="80">
        <v>142</v>
      </c>
      <c r="C20" s="81" t="s">
        <v>45</v>
      </c>
      <c r="D20" s="82" t="s">
        <v>46</v>
      </c>
      <c r="E20" s="83" t="s">
        <v>47</v>
      </c>
      <c r="F20" s="37"/>
      <c r="G20" s="38"/>
      <c r="H20" s="38"/>
      <c r="I20" s="42">
        <v>9.19</v>
      </c>
      <c r="J20" s="43">
        <f t="shared" si="0"/>
        <v>704</v>
      </c>
    </row>
    <row r="21" spans="1:10" ht="15" customHeight="1">
      <c r="A21" s="36"/>
      <c r="B21" s="69"/>
      <c r="C21" s="91" t="s">
        <v>17</v>
      </c>
      <c r="D21" s="70"/>
      <c r="E21" s="72"/>
      <c r="F21" s="37"/>
      <c r="G21" s="38"/>
      <c r="H21" s="38"/>
      <c r="I21" s="42"/>
      <c r="J21" s="43">
        <f t="shared" si="0"/>
      </c>
    </row>
    <row r="22" spans="1:10" ht="15" customHeight="1">
      <c r="A22" s="79">
        <v>1</v>
      </c>
      <c r="B22" s="80">
        <v>117</v>
      </c>
      <c r="C22" s="81" t="s">
        <v>58</v>
      </c>
      <c r="D22" s="82" t="s">
        <v>59</v>
      </c>
      <c r="E22" s="83" t="s">
        <v>60</v>
      </c>
      <c r="F22" s="37"/>
      <c r="G22" s="38"/>
      <c r="H22" s="38"/>
      <c r="I22" s="42">
        <v>9.4</v>
      </c>
      <c r="J22" s="43">
        <f t="shared" si="0"/>
        <v>660</v>
      </c>
    </row>
    <row r="23" spans="1:10" ht="15" customHeight="1">
      <c r="A23" s="79">
        <v>2</v>
      </c>
      <c r="B23" s="80">
        <v>187</v>
      </c>
      <c r="C23" s="81" t="s">
        <v>24</v>
      </c>
      <c r="D23" s="82" t="s">
        <v>25</v>
      </c>
      <c r="E23" s="83" t="s">
        <v>26</v>
      </c>
      <c r="F23" s="37"/>
      <c r="G23" s="38"/>
      <c r="H23" s="38"/>
      <c r="I23" s="42">
        <v>9.61</v>
      </c>
      <c r="J23" s="43">
        <f t="shared" si="0"/>
        <v>617</v>
      </c>
    </row>
    <row r="24" spans="1:10" ht="15" customHeight="1">
      <c r="A24" s="79">
        <v>3</v>
      </c>
      <c r="B24" s="80">
        <v>147</v>
      </c>
      <c r="C24" s="81" t="s">
        <v>41</v>
      </c>
      <c r="D24" s="82" t="s">
        <v>42</v>
      </c>
      <c r="E24" s="83" t="s">
        <v>38</v>
      </c>
      <c r="F24" s="37"/>
      <c r="G24" s="38"/>
      <c r="H24" s="38"/>
      <c r="I24" s="42">
        <v>11.16</v>
      </c>
      <c r="J24" s="43">
        <f t="shared" si="0"/>
        <v>343</v>
      </c>
    </row>
    <row r="25" spans="1:10" ht="15" customHeight="1">
      <c r="A25" s="79">
        <v>4</v>
      </c>
      <c r="B25" s="80">
        <v>141</v>
      </c>
      <c r="C25" s="81" t="s">
        <v>48</v>
      </c>
      <c r="D25" s="82" t="s">
        <v>49</v>
      </c>
      <c r="E25" s="83" t="s">
        <v>47</v>
      </c>
      <c r="F25" s="37"/>
      <c r="G25" s="38"/>
      <c r="H25" s="38"/>
      <c r="I25" s="42">
        <v>9.24</v>
      </c>
      <c r="J25" s="43">
        <f t="shared" si="0"/>
        <v>694</v>
      </c>
    </row>
    <row r="26" spans="1:10" ht="15" customHeight="1">
      <c r="A26" s="36"/>
      <c r="B26" s="69"/>
      <c r="C26" s="91" t="s">
        <v>18</v>
      </c>
      <c r="D26" s="70"/>
      <c r="E26" s="72"/>
      <c r="F26" s="37"/>
      <c r="G26" s="38"/>
      <c r="H26" s="38"/>
      <c r="I26" s="42"/>
      <c r="J26" s="43">
        <f t="shared" si="0"/>
      </c>
    </row>
    <row r="27" spans="1:10" ht="15" customHeight="1">
      <c r="A27" s="79">
        <v>1</v>
      </c>
      <c r="B27" s="80">
        <v>97</v>
      </c>
      <c r="C27" s="81" t="s">
        <v>66</v>
      </c>
      <c r="D27" s="82" t="s">
        <v>61</v>
      </c>
      <c r="E27" s="83" t="s">
        <v>62</v>
      </c>
      <c r="F27" s="37"/>
      <c r="G27" s="38"/>
      <c r="H27" s="38"/>
      <c r="I27" s="42">
        <v>11.94</v>
      </c>
      <c r="J27" s="43">
        <f t="shared" si="0"/>
        <v>234</v>
      </c>
    </row>
    <row r="28" spans="1:10" ht="15" customHeight="1">
      <c r="A28" s="79">
        <v>2</v>
      </c>
      <c r="B28" s="80">
        <v>146</v>
      </c>
      <c r="C28" s="81" t="s">
        <v>43</v>
      </c>
      <c r="D28" s="82" t="s">
        <v>44</v>
      </c>
      <c r="E28" s="83" t="s">
        <v>38</v>
      </c>
      <c r="F28" s="37"/>
      <c r="G28" s="38"/>
      <c r="H28" s="38"/>
      <c r="I28" s="42">
        <v>10.05</v>
      </c>
      <c r="J28" s="43">
        <f t="shared" si="0"/>
        <v>532</v>
      </c>
    </row>
    <row r="29" spans="1:10" ht="15" customHeight="1">
      <c r="A29" s="79">
        <v>3</v>
      </c>
      <c r="B29" s="80">
        <v>140</v>
      </c>
      <c r="C29" s="81" t="s">
        <v>50</v>
      </c>
      <c r="D29" s="82" t="s">
        <v>51</v>
      </c>
      <c r="E29" s="83" t="s">
        <v>47</v>
      </c>
      <c r="F29" s="37"/>
      <c r="G29" s="38"/>
      <c r="H29" s="38"/>
      <c r="I29" s="42">
        <v>10.29</v>
      </c>
      <c r="J29" s="43">
        <f t="shared" si="0"/>
        <v>488</v>
      </c>
    </row>
    <row r="30" spans="1:10" ht="15" customHeight="1">
      <c r="A30" s="79">
        <v>4</v>
      </c>
      <c r="B30" s="80">
        <v>91</v>
      </c>
      <c r="C30" s="81" t="s">
        <v>63</v>
      </c>
      <c r="D30" s="82" t="s">
        <v>64</v>
      </c>
      <c r="E30" s="83" t="s">
        <v>65</v>
      </c>
      <c r="F30" s="37"/>
      <c r="G30" s="38"/>
      <c r="H30" s="38"/>
      <c r="I30" s="42">
        <v>9.11</v>
      </c>
      <c r="J30" s="43">
        <f t="shared" si="0"/>
        <v>722</v>
      </c>
    </row>
    <row r="31" spans="1:10" ht="15" customHeight="1">
      <c r="A31" s="36"/>
      <c r="B31" s="69"/>
      <c r="C31" s="91" t="s">
        <v>19</v>
      </c>
      <c r="D31" s="70"/>
      <c r="E31" s="72"/>
      <c r="F31" s="37"/>
      <c r="G31" s="38"/>
      <c r="H31" s="38"/>
      <c r="I31" s="42"/>
      <c r="J31" s="43">
        <f t="shared" si="0"/>
      </c>
    </row>
    <row r="32" spans="1:10" ht="15" customHeight="1">
      <c r="A32" s="79">
        <v>1</v>
      </c>
      <c r="B32" s="80"/>
      <c r="C32" s="81"/>
      <c r="D32" s="82"/>
      <c r="E32" s="83"/>
      <c r="F32" s="37"/>
      <c r="G32" s="38"/>
      <c r="H32" s="38"/>
      <c r="I32" s="42"/>
      <c r="J32" s="43">
        <f t="shared" si="0"/>
      </c>
    </row>
    <row r="33" spans="1:10" ht="15" customHeight="1">
      <c r="A33" s="79">
        <v>2</v>
      </c>
      <c r="B33" s="80">
        <v>138</v>
      </c>
      <c r="C33" s="81" t="s">
        <v>54</v>
      </c>
      <c r="D33" s="82" t="s">
        <v>55</v>
      </c>
      <c r="E33" s="83" t="s">
        <v>47</v>
      </c>
      <c r="F33" s="37"/>
      <c r="G33" s="38"/>
      <c r="H33" s="38"/>
      <c r="I33" s="42">
        <v>10.3</v>
      </c>
      <c r="J33" s="43">
        <f t="shared" si="0"/>
        <v>486</v>
      </c>
    </row>
    <row r="34" spans="1:10" ht="15" customHeight="1">
      <c r="A34" s="79">
        <v>3</v>
      </c>
      <c r="B34" s="80">
        <v>176</v>
      </c>
      <c r="C34" s="81" t="s">
        <v>27</v>
      </c>
      <c r="D34" s="82" t="s">
        <v>28</v>
      </c>
      <c r="E34" s="83" t="s">
        <v>29</v>
      </c>
      <c r="F34" s="37"/>
      <c r="G34" s="38"/>
      <c r="H34" s="38"/>
      <c r="I34" s="42">
        <v>9.38</v>
      </c>
      <c r="J34" s="43">
        <f t="shared" si="0"/>
        <v>664</v>
      </c>
    </row>
    <row r="35" spans="1:10" ht="15" customHeight="1">
      <c r="A35" s="79">
        <v>4</v>
      </c>
      <c r="B35" s="80"/>
      <c r="C35" s="81"/>
      <c r="D35" s="82"/>
      <c r="E35" s="83"/>
      <c r="F35" s="37"/>
      <c r="G35" s="38"/>
      <c r="H35" s="38"/>
      <c r="I35" s="42"/>
      <c r="J35" s="43">
        <f aca="true" t="shared" si="1" ref="J35:J42">IF(ISBLANK(I35),"",TRUNC(20.5173*(15.5-I35)^1.92))</f>
      </c>
    </row>
    <row r="36" spans="1:10" ht="15" customHeight="1">
      <c r="A36" s="36"/>
      <c r="B36" s="69"/>
      <c r="C36" s="91"/>
      <c r="D36" s="70"/>
      <c r="E36" s="72"/>
      <c r="F36" s="37"/>
      <c r="G36" s="38"/>
      <c r="H36" s="38"/>
      <c r="I36" s="42"/>
      <c r="J36" s="43">
        <f t="shared" si="1"/>
      </c>
    </row>
    <row r="37" ht="15" customHeight="1">
      <c r="J37" s="92">
        <f t="shared" si="1"/>
      </c>
    </row>
    <row r="38" ht="15" customHeight="1">
      <c r="J38" s="92">
        <f t="shared" si="1"/>
      </c>
    </row>
    <row r="39" ht="15" customHeight="1">
      <c r="J39" s="92">
        <f t="shared" si="1"/>
      </c>
    </row>
    <row r="40" ht="15" customHeight="1">
      <c r="J40" s="92">
        <f t="shared" si="1"/>
      </c>
    </row>
    <row r="41" ht="15" customHeight="1">
      <c r="J41" s="92">
        <f t="shared" si="1"/>
      </c>
    </row>
    <row r="42" ht="15" customHeight="1">
      <c r="J42" s="92">
        <f t="shared" si="1"/>
      </c>
    </row>
    <row r="43" ht="15" customHeight="1">
      <c r="J43" s="92">
        <f aca="true" t="shared" si="2" ref="J43:J48">IF(ISBLANK(I43),"",TRUNC(20.5173*(15.5-I43)^1.92))</f>
      </c>
    </row>
    <row r="44" ht="15" customHeight="1">
      <c r="J44" s="92">
        <f t="shared" si="2"/>
      </c>
    </row>
    <row r="45" ht="15" customHeight="1">
      <c r="J45" s="92">
        <f t="shared" si="2"/>
      </c>
    </row>
    <row r="46" ht="15" customHeight="1">
      <c r="J46" s="92">
        <f t="shared" si="2"/>
      </c>
    </row>
    <row r="47" ht="15" customHeight="1">
      <c r="J47" s="92">
        <f t="shared" si="2"/>
      </c>
    </row>
    <row r="48" ht="15">
      <c r="J48" s="92">
        <f t="shared" si="2"/>
      </c>
    </row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0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3"/>
  <sheetViews>
    <sheetView view="pageLayout" workbookViewId="0" topLeftCell="A10">
      <selection activeCell="M30" sqref="M30"/>
    </sheetView>
  </sheetViews>
  <sheetFormatPr defaultColWidth="9.140625" defaultRowHeight="12.75"/>
  <cols>
    <col min="1" max="1" width="4.8515625" style="6" customWidth="1"/>
    <col min="2" max="2" width="7.140625" style="1" customWidth="1"/>
    <col min="3" max="3" width="20.57421875" style="6" bestFit="1" customWidth="1"/>
    <col min="4" max="4" width="10.140625" style="12" bestFit="1" customWidth="1"/>
    <col min="5" max="5" width="24.00390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6384" width="9.140625" style="14" customWidth="1"/>
  </cols>
  <sheetData>
    <row r="4" spans="1:14" ht="22.5">
      <c r="A4" s="169" t="s">
        <v>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s="15" customFormat="1" ht="20.25">
      <c r="A5" s="52"/>
      <c r="B5" s="53"/>
      <c r="C5" s="52"/>
      <c r="D5" s="52"/>
      <c r="E5" s="54"/>
      <c r="F5" s="55"/>
      <c r="G5" s="55"/>
      <c r="H5" s="55"/>
      <c r="I5" s="52"/>
      <c r="J5" s="52"/>
      <c r="K5" s="52"/>
      <c r="L5" s="52"/>
      <c r="M5" s="52"/>
      <c r="N5" s="52"/>
    </row>
    <row r="6" spans="1:14" s="15" customFormat="1" ht="20.25">
      <c r="A6" s="52"/>
      <c r="B6" s="39" t="s">
        <v>3</v>
      </c>
      <c r="C6" s="41"/>
      <c r="D6" s="52"/>
      <c r="E6" s="54"/>
      <c r="F6" s="55"/>
      <c r="G6" s="55"/>
      <c r="H6" s="55"/>
      <c r="I6" s="52"/>
      <c r="J6" s="52"/>
      <c r="K6" s="52"/>
      <c r="L6" s="40"/>
      <c r="M6" s="41"/>
      <c r="N6" s="41"/>
    </row>
    <row r="7" spans="1:14" s="15" customFormat="1" ht="20.25">
      <c r="A7" s="52"/>
      <c r="B7" s="39" t="s">
        <v>20</v>
      </c>
      <c r="C7" s="56"/>
      <c r="D7" s="52"/>
      <c r="E7" s="54"/>
      <c r="F7" s="55"/>
      <c r="G7" s="55"/>
      <c r="H7" s="55"/>
      <c r="I7" s="52"/>
      <c r="J7" s="52"/>
      <c r="K7" s="52"/>
      <c r="L7" s="40"/>
      <c r="M7" s="41"/>
      <c r="N7" s="41"/>
    </row>
    <row r="8" spans="1:14" s="15" customFormat="1" ht="21">
      <c r="A8" s="171" t="s">
        <v>10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</row>
    <row r="9" spans="1:14" s="15" customFormat="1" ht="20.25">
      <c r="A9" s="170" t="s">
        <v>14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</row>
    <row r="10" spans="2:12" ht="15.75">
      <c r="B10" s="6"/>
      <c r="C10" s="16"/>
      <c r="D10" s="6"/>
      <c r="E10" s="6"/>
      <c r="I10" s="7"/>
      <c r="K10" s="1"/>
      <c r="L10" s="11"/>
    </row>
    <row r="11" spans="1:14" s="17" customFormat="1" ht="30" customHeight="1">
      <c r="A11" s="74"/>
      <c r="B11" s="75" t="s">
        <v>4</v>
      </c>
      <c r="C11" s="75" t="s">
        <v>5</v>
      </c>
      <c r="D11" s="75" t="s">
        <v>6</v>
      </c>
      <c r="E11" s="76" t="s">
        <v>7</v>
      </c>
      <c r="F11" s="75">
        <v>1</v>
      </c>
      <c r="G11" s="75">
        <v>2</v>
      </c>
      <c r="H11" s="75" t="s">
        <v>1</v>
      </c>
      <c r="I11" s="75"/>
      <c r="J11" s="75"/>
      <c r="K11" s="75"/>
      <c r="L11" s="75"/>
      <c r="M11" s="75" t="s">
        <v>8</v>
      </c>
      <c r="N11" s="75" t="s">
        <v>9</v>
      </c>
    </row>
    <row r="12" spans="1:14" s="32" customFormat="1" ht="15" customHeight="1">
      <c r="A12" s="79">
        <v>1</v>
      </c>
      <c r="B12" s="80">
        <v>139</v>
      </c>
      <c r="C12" s="81" t="s">
        <v>52</v>
      </c>
      <c r="D12" s="82" t="s">
        <v>53</v>
      </c>
      <c r="E12" s="83" t="s">
        <v>47</v>
      </c>
      <c r="F12" s="93">
        <v>5.07</v>
      </c>
      <c r="G12" s="50">
        <v>5.2</v>
      </c>
      <c r="H12" s="50" t="s">
        <v>79</v>
      </c>
      <c r="I12" s="51"/>
      <c r="J12" s="51"/>
      <c r="K12" s="51"/>
      <c r="L12" s="51"/>
      <c r="M12" s="50">
        <v>5.2</v>
      </c>
      <c r="N12" s="57"/>
    </row>
    <row r="13" spans="1:14" s="32" customFormat="1" ht="15" customHeight="1">
      <c r="A13" s="79">
        <v>2</v>
      </c>
      <c r="B13" s="80">
        <v>148</v>
      </c>
      <c r="C13" s="81" t="s">
        <v>39</v>
      </c>
      <c r="D13" s="82" t="s">
        <v>40</v>
      </c>
      <c r="E13" s="83" t="s">
        <v>38</v>
      </c>
      <c r="F13" s="93">
        <v>4.97</v>
      </c>
      <c r="G13" s="50">
        <v>4.84</v>
      </c>
      <c r="H13" s="50">
        <v>4.78</v>
      </c>
      <c r="I13" s="51"/>
      <c r="J13" s="51"/>
      <c r="K13" s="51"/>
      <c r="L13" s="51"/>
      <c r="M13" s="50">
        <v>4.97</v>
      </c>
      <c r="N13" s="57"/>
    </row>
    <row r="14" spans="1:14" s="32" customFormat="1" ht="15" customHeight="1">
      <c r="A14" s="79">
        <v>3</v>
      </c>
      <c r="B14" s="80">
        <v>137</v>
      </c>
      <c r="C14" s="81" t="s">
        <v>56</v>
      </c>
      <c r="D14" s="82" t="s">
        <v>57</v>
      </c>
      <c r="E14" s="83" t="s">
        <v>47</v>
      </c>
      <c r="F14" s="93">
        <v>4.12</v>
      </c>
      <c r="G14" s="50">
        <v>4.92</v>
      </c>
      <c r="H14" s="50">
        <v>4.69</v>
      </c>
      <c r="I14" s="51"/>
      <c r="J14" s="51"/>
      <c r="K14" s="51"/>
      <c r="L14" s="51"/>
      <c r="M14" s="50">
        <v>4.92</v>
      </c>
      <c r="N14" s="57"/>
    </row>
    <row r="15" spans="1:14" s="32" customFormat="1" ht="15" customHeight="1">
      <c r="A15" s="79">
        <v>4</v>
      </c>
      <c r="B15" s="80">
        <v>166</v>
      </c>
      <c r="C15" s="81" t="s">
        <v>30</v>
      </c>
      <c r="D15" s="82" t="s">
        <v>31</v>
      </c>
      <c r="E15" s="83" t="s">
        <v>32</v>
      </c>
      <c r="F15" s="93">
        <v>4.97</v>
      </c>
      <c r="G15" s="50">
        <v>5.19</v>
      </c>
      <c r="H15" s="50" t="s">
        <v>79</v>
      </c>
      <c r="I15" s="51"/>
      <c r="J15" s="51"/>
      <c r="K15" s="51"/>
      <c r="L15" s="51"/>
      <c r="M15" s="50">
        <v>5.19</v>
      </c>
      <c r="N15" s="57"/>
    </row>
    <row r="16" spans="1:14" s="32" customFormat="1" ht="15" customHeight="1">
      <c r="A16" s="79">
        <v>5</v>
      </c>
      <c r="B16" s="80">
        <v>150</v>
      </c>
      <c r="C16" s="81" t="s">
        <v>33</v>
      </c>
      <c r="D16" s="82" t="s">
        <v>34</v>
      </c>
      <c r="E16" s="83" t="s">
        <v>35</v>
      </c>
      <c r="F16" s="93" t="s">
        <v>79</v>
      </c>
      <c r="G16" s="50">
        <v>5.25</v>
      </c>
      <c r="H16" s="50">
        <v>5.41</v>
      </c>
      <c r="I16" s="51"/>
      <c r="J16" s="51"/>
      <c r="K16" s="51"/>
      <c r="L16" s="51"/>
      <c r="M16" s="50">
        <v>5.41</v>
      </c>
      <c r="N16" s="57"/>
    </row>
    <row r="17" spans="1:14" s="32" customFormat="1" ht="15" customHeight="1">
      <c r="A17" s="79">
        <v>6</v>
      </c>
      <c r="B17" s="94">
        <v>199</v>
      </c>
      <c r="C17" s="84" t="s">
        <v>22</v>
      </c>
      <c r="D17" s="85" t="s">
        <v>23</v>
      </c>
      <c r="E17" s="84" t="s">
        <v>21</v>
      </c>
      <c r="F17" s="93">
        <v>5.29</v>
      </c>
      <c r="G17" s="50">
        <v>5.35</v>
      </c>
      <c r="H17" s="50">
        <v>5.24</v>
      </c>
      <c r="I17" s="51"/>
      <c r="J17" s="51"/>
      <c r="K17" s="51"/>
      <c r="L17" s="51"/>
      <c r="M17" s="50">
        <v>5.35</v>
      </c>
      <c r="N17" s="57"/>
    </row>
    <row r="18" spans="1:14" s="32" customFormat="1" ht="15" customHeight="1">
      <c r="A18" s="79">
        <v>7</v>
      </c>
      <c r="B18" s="80">
        <v>149</v>
      </c>
      <c r="C18" s="81" t="s">
        <v>36</v>
      </c>
      <c r="D18" s="82" t="s">
        <v>37</v>
      </c>
      <c r="E18" s="83" t="s">
        <v>38</v>
      </c>
      <c r="F18" s="93">
        <v>4.55</v>
      </c>
      <c r="G18" s="50" t="s">
        <v>79</v>
      </c>
      <c r="H18" s="50" t="s">
        <v>79</v>
      </c>
      <c r="I18" s="51"/>
      <c r="J18" s="51"/>
      <c r="K18" s="51"/>
      <c r="L18" s="51"/>
      <c r="M18" s="50">
        <v>4.55</v>
      </c>
      <c r="N18" s="57"/>
    </row>
    <row r="19" spans="1:14" s="32" customFormat="1" ht="15" customHeight="1">
      <c r="A19" s="79">
        <v>8</v>
      </c>
      <c r="B19" s="80">
        <v>142</v>
      </c>
      <c r="C19" s="81" t="s">
        <v>45</v>
      </c>
      <c r="D19" s="82" t="s">
        <v>46</v>
      </c>
      <c r="E19" s="83" t="s">
        <v>47</v>
      </c>
      <c r="F19" s="93">
        <v>5.03</v>
      </c>
      <c r="G19" s="50">
        <v>3.2</v>
      </c>
      <c r="H19" s="50">
        <v>4.75</v>
      </c>
      <c r="I19" s="51"/>
      <c r="J19" s="51"/>
      <c r="K19" s="51"/>
      <c r="L19" s="51"/>
      <c r="M19" s="50">
        <v>5.03</v>
      </c>
      <c r="N19" s="57"/>
    </row>
    <row r="20" spans="1:14" s="32" customFormat="1" ht="15" customHeight="1">
      <c r="A20" s="79">
        <v>9</v>
      </c>
      <c r="B20" s="80">
        <v>117</v>
      </c>
      <c r="C20" s="81" t="s">
        <v>58</v>
      </c>
      <c r="D20" s="82" t="s">
        <v>59</v>
      </c>
      <c r="E20" s="83" t="s">
        <v>60</v>
      </c>
      <c r="F20" s="93">
        <v>5.34</v>
      </c>
      <c r="G20" s="50">
        <v>5.48</v>
      </c>
      <c r="H20" s="50">
        <v>5.57</v>
      </c>
      <c r="I20" s="51"/>
      <c r="J20" s="51"/>
      <c r="K20" s="51"/>
      <c r="L20" s="51"/>
      <c r="M20" s="50">
        <v>5.57</v>
      </c>
      <c r="N20" s="57"/>
    </row>
    <row r="21" spans="1:14" s="32" customFormat="1" ht="15" customHeight="1">
      <c r="A21" s="79">
        <v>10</v>
      </c>
      <c r="B21" s="80">
        <v>187</v>
      </c>
      <c r="C21" s="81" t="s">
        <v>24</v>
      </c>
      <c r="D21" s="82" t="s">
        <v>25</v>
      </c>
      <c r="E21" s="83" t="s">
        <v>26</v>
      </c>
      <c r="F21" s="93">
        <v>5.45</v>
      </c>
      <c r="G21" s="50">
        <v>5.55</v>
      </c>
      <c r="H21" s="50" t="s">
        <v>79</v>
      </c>
      <c r="I21" s="51"/>
      <c r="J21" s="51"/>
      <c r="K21" s="51"/>
      <c r="L21" s="51"/>
      <c r="M21" s="50">
        <v>5.55</v>
      </c>
      <c r="N21" s="57"/>
    </row>
    <row r="22" spans="1:14" s="32" customFormat="1" ht="15" customHeight="1">
      <c r="A22" s="79">
        <v>11</v>
      </c>
      <c r="B22" s="80">
        <v>147</v>
      </c>
      <c r="C22" s="81" t="s">
        <v>41</v>
      </c>
      <c r="D22" s="82" t="s">
        <v>42</v>
      </c>
      <c r="E22" s="83" t="s">
        <v>38</v>
      </c>
      <c r="F22" s="93">
        <v>3.93</v>
      </c>
      <c r="G22" s="50">
        <v>3.12</v>
      </c>
      <c r="H22" s="50">
        <v>3.92</v>
      </c>
      <c r="I22" s="51"/>
      <c r="J22" s="51"/>
      <c r="K22" s="51"/>
      <c r="L22" s="51"/>
      <c r="M22" s="50">
        <v>3.93</v>
      </c>
      <c r="N22" s="57"/>
    </row>
    <row r="23" spans="1:14" s="32" customFormat="1" ht="15" customHeight="1">
      <c r="A23" s="79">
        <v>12</v>
      </c>
      <c r="B23" s="80">
        <v>141</v>
      </c>
      <c r="C23" s="81" t="s">
        <v>48</v>
      </c>
      <c r="D23" s="82" t="s">
        <v>49</v>
      </c>
      <c r="E23" s="83" t="s">
        <v>47</v>
      </c>
      <c r="F23" s="93">
        <v>5.06</v>
      </c>
      <c r="G23" s="50">
        <v>5.14</v>
      </c>
      <c r="H23" s="50">
        <v>5.39</v>
      </c>
      <c r="I23" s="51"/>
      <c r="J23" s="51"/>
      <c r="K23" s="51"/>
      <c r="L23" s="51"/>
      <c r="M23" s="50">
        <v>5.39</v>
      </c>
      <c r="N23" s="57"/>
    </row>
    <row r="24" spans="1:14" s="32" customFormat="1" ht="15" customHeight="1">
      <c r="A24" s="79">
        <v>13</v>
      </c>
      <c r="B24" s="80">
        <v>97</v>
      </c>
      <c r="C24" s="81" t="s">
        <v>66</v>
      </c>
      <c r="D24" s="82" t="s">
        <v>61</v>
      </c>
      <c r="E24" s="83" t="s">
        <v>62</v>
      </c>
      <c r="F24" s="93">
        <v>3.09</v>
      </c>
      <c r="G24" s="50">
        <v>3.6</v>
      </c>
      <c r="H24" s="50" t="s">
        <v>79</v>
      </c>
      <c r="I24" s="51"/>
      <c r="J24" s="51"/>
      <c r="K24" s="51"/>
      <c r="L24" s="51"/>
      <c r="M24" s="50">
        <v>3.6</v>
      </c>
      <c r="N24" s="57"/>
    </row>
    <row r="25" spans="1:14" s="32" customFormat="1" ht="15" customHeight="1">
      <c r="A25" s="79">
        <v>14</v>
      </c>
      <c r="B25" s="80">
        <v>146</v>
      </c>
      <c r="C25" s="81" t="s">
        <v>43</v>
      </c>
      <c r="D25" s="82" t="s">
        <v>44</v>
      </c>
      <c r="E25" s="83" t="s">
        <v>38</v>
      </c>
      <c r="F25" s="93">
        <v>4.93</v>
      </c>
      <c r="G25" s="50">
        <v>5.02</v>
      </c>
      <c r="H25" s="50" t="s">
        <v>79</v>
      </c>
      <c r="I25" s="51"/>
      <c r="J25" s="51"/>
      <c r="K25" s="51"/>
      <c r="L25" s="51"/>
      <c r="M25" s="50">
        <v>5.02</v>
      </c>
      <c r="N25" s="57"/>
    </row>
    <row r="26" spans="1:14" s="32" customFormat="1" ht="15" customHeight="1">
      <c r="A26" s="79">
        <v>15</v>
      </c>
      <c r="B26" s="80">
        <v>140</v>
      </c>
      <c r="C26" s="81" t="s">
        <v>50</v>
      </c>
      <c r="D26" s="82" t="s">
        <v>51</v>
      </c>
      <c r="E26" s="83" t="s">
        <v>47</v>
      </c>
      <c r="F26" s="93">
        <v>4.62</v>
      </c>
      <c r="G26" s="50">
        <v>4.75</v>
      </c>
      <c r="H26" s="50">
        <v>4.8</v>
      </c>
      <c r="I26" s="51"/>
      <c r="J26" s="51"/>
      <c r="K26" s="51"/>
      <c r="L26" s="51"/>
      <c r="M26" s="50">
        <v>4.8</v>
      </c>
      <c r="N26" s="57"/>
    </row>
    <row r="27" spans="1:14" s="32" customFormat="1" ht="15" customHeight="1">
      <c r="A27" s="79">
        <v>16</v>
      </c>
      <c r="B27" s="80">
        <v>91</v>
      </c>
      <c r="C27" s="81" t="s">
        <v>63</v>
      </c>
      <c r="D27" s="82" t="s">
        <v>64</v>
      </c>
      <c r="E27" s="83" t="s">
        <v>65</v>
      </c>
      <c r="F27" s="93">
        <v>5.3</v>
      </c>
      <c r="G27" s="50">
        <v>3.73</v>
      </c>
      <c r="H27" s="50">
        <v>5.59</v>
      </c>
      <c r="I27" s="51"/>
      <c r="J27" s="51"/>
      <c r="K27" s="51"/>
      <c r="L27" s="51"/>
      <c r="M27" s="50">
        <v>5.59</v>
      </c>
      <c r="N27" s="57"/>
    </row>
    <row r="28" spans="1:14" s="32" customFormat="1" ht="15" customHeight="1">
      <c r="A28" s="79">
        <v>17</v>
      </c>
      <c r="B28" s="80">
        <v>138</v>
      </c>
      <c r="C28" s="81" t="s">
        <v>54</v>
      </c>
      <c r="D28" s="82" t="s">
        <v>55</v>
      </c>
      <c r="E28" s="83" t="s">
        <v>47</v>
      </c>
      <c r="F28" s="93">
        <v>3.8</v>
      </c>
      <c r="G28" s="50">
        <v>3.92</v>
      </c>
      <c r="H28" s="50">
        <v>4</v>
      </c>
      <c r="I28" s="51"/>
      <c r="J28" s="51"/>
      <c r="K28" s="51"/>
      <c r="L28" s="51"/>
      <c r="M28" s="50">
        <v>4</v>
      </c>
      <c r="N28" s="57"/>
    </row>
    <row r="29" spans="1:14" s="32" customFormat="1" ht="15" customHeight="1">
      <c r="A29" s="79">
        <v>18</v>
      </c>
      <c r="B29" s="80">
        <v>176</v>
      </c>
      <c r="C29" s="81" t="s">
        <v>27</v>
      </c>
      <c r="D29" s="82" t="s">
        <v>28</v>
      </c>
      <c r="E29" s="83" t="s">
        <v>29</v>
      </c>
      <c r="F29" s="93">
        <v>4.97</v>
      </c>
      <c r="G29" s="50" t="s">
        <v>79</v>
      </c>
      <c r="H29" s="50">
        <v>5.72</v>
      </c>
      <c r="I29" s="51"/>
      <c r="J29" s="51"/>
      <c r="K29" s="51"/>
      <c r="L29" s="51"/>
      <c r="M29" s="50">
        <v>5.72</v>
      </c>
      <c r="N29" s="57"/>
    </row>
    <row r="30" spans="1:14" s="32" customFormat="1" ht="15" customHeight="1">
      <c r="A30" s="79"/>
      <c r="B30" s="80"/>
      <c r="C30" s="81"/>
      <c r="D30" s="82"/>
      <c r="E30" s="83"/>
      <c r="F30" s="93"/>
      <c r="G30" s="50"/>
      <c r="H30" s="50"/>
      <c r="I30" s="51"/>
      <c r="J30" s="51"/>
      <c r="K30" s="51"/>
      <c r="L30" s="51"/>
      <c r="M30" s="50"/>
      <c r="N30" s="57"/>
    </row>
    <row r="31" spans="1:14" s="32" customFormat="1" ht="15" customHeight="1">
      <c r="A31" s="79"/>
      <c r="B31" s="80"/>
      <c r="C31" s="81"/>
      <c r="D31" s="82"/>
      <c r="E31" s="83"/>
      <c r="F31" s="93"/>
      <c r="G31" s="50"/>
      <c r="H31" s="50"/>
      <c r="I31" s="51"/>
      <c r="J31" s="51"/>
      <c r="K31" s="51"/>
      <c r="L31" s="51"/>
      <c r="M31" s="50"/>
      <c r="N31" s="57"/>
    </row>
    <row r="32" spans="1:14" ht="15">
      <c r="A32" s="79"/>
      <c r="B32" s="80"/>
      <c r="C32" s="81"/>
      <c r="D32" s="82"/>
      <c r="E32" s="83"/>
      <c r="F32" s="86"/>
      <c r="G32" s="86"/>
      <c r="H32" s="86"/>
      <c r="I32" s="87"/>
      <c r="J32" s="87"/>
      <c r="K32" s="87"/>
      <c r="L32" s="87"/>
      <c r="M32" s="87"/>
      <c r="N32" s="87"/>
    </row>
    <row r="33" spans="1:14" ht="12.75">
      <c r="A33" s="79"/>
      <c r="B33" s="96"/>
      <c r="C33" s="87"/>
      <c r="D33" s="90"/>
      <c r="E33" s="86"/>
      <c r="F33" s="86"/>
      <c r="G33" s="86"/>
      <c r="H33" s="86"/>
      <c r="I33" s="87"/>
      <c r="J33" s="87"/>
      <c r="K33" s="87"/>
      <c r="L33" s="87"/>
      <c r="M33" s="87"/>
      <c r="N33" s="87"/>
    </row>
  </sheetData>
  <sheetProtection/>
  <mergeCells count="3">
    <mergeCell ref="A4:N4"/>
    <mergeCell ref="A8:N8"/>
    <mergeCell ref="A9:N9"/>
  </mergeCells>
  <printOptions horizontalCentered="1"/>
  <pageMargins left="0.1968503937007874" right="0.1968503937007874" top="0.4724409448818898" bottom="0.1968503937007874" header="0.15748031496062992" footer="0.1968503937007874"/>
  <pageSetup fitToHeight="1" fitToWidth="1" horizontalDpi="600" verticalDpi="600" orientation="landscape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view="pageLayout" workbookViewId="0" topLeftCell="A7">
      <selection activeCell="M28" sqref="M28"/>
    </sheetView>
  </sheetViews>
  <sheetFormatPr defaultColWidth="9.140625" defaultRowHeight="12.75"/>
  <cols>
    <col min="1" max="1" width="4.8515625" style="6" customWidth="1"/>
    <col min="2" max="2" width="6.421875" style="1" customWidth="1"/>
    <col min="3" max="3" width="20.57421875" style="6" bestFit="1" customWidth="1"/>
    <col min="4" max="4" width="10.140625" style="12" bestFit="1" customWidth="1"/>
    <col min="5" max="5" width="24.00390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6384" width="9.140625" style="14" customWidth="1"/>
  </cols>
  <sheetData>
    <row r="2" spans="1:14" ht="22.5">
      <c r="A2" s="169" t="s">
        <v>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15" customFormat="1" ht="10.5" customHeight="1">
      <c r="A3" s="52"/>
      <c r="B3" s="53"/>
      <c r="C3" s="52"/>
      <c r="D3" s="52"/>
      <c r="E3" s="54"/>
      <c r="F3" s="55"/>
      <c r="G3" s="55"/>
      <c r="H3" s="55"/>
      <c r="I3" s="52"/>
      <c r="J3" s="52"/>
      <c r="K3" s="52"/>
      <c r="L3" s="52"/>
      <c r="M3" s="52"/>
      <c r="N3" s="52"/>
    </row>
    <row r="4" spans="1:14" s="15" customFormat="1" ht="20.25">
      <c r="A4" s="52"/>
      <c r="B4" s="39" t="s">
        <v>3</v>
      </c>
      <c r="C4" s="41"/>
      <c r="D4" s="52"/>
      <c r="E4" s="54"/>
      <c r="F4" s="55"/>
      <c r="G4" s="55"/>
      <c r="H4" s="55"/>
      <c r="I4" s="52"/>
      <c r="J4" s="52"/>
      <c r="K4" s="52"/>
      <c r="L4" s="40"/>
      <c r="M4" s="41"/>
      <c r="N4" s="41"/>
    </row>
    <row r="5" spans="1:14" s="15" customFormat="1" ht="20.25">
      <c r="A5" s="52"/>
      <c r="B5" s="39" t="s">
        <v>20</v>
      </c>
      <c r="C5" s="56"/>
      <c r="D5" s="52"/>
      <c r="E5" s="54"/>
      <c r="F5" s="55"/>
      <c r="G5" s="55"/>
      <c r="H5" s="55"/>
      <c r="I5" s="52"/>
      <c r="J5" s="52"/>
      <c r="K5" s="52"/>
      <c r="L5" s="40"/>
      <c r="M5" s="41"/>
      <c r="N5" s="41"/>
    </row>
    <row r="6" spans="1:14" s="15" customFormat="1" ht="21">
      <c r="A6" s="171" t="s">
        <v>11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s="15" customFormat="1" ht="20.25">
      <c r="A7" s="170" t="s">
        <v>14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</row>
    <row r="8" spans="2:12" ht="15.75">
      <c r="B8" s="6"/>
      <c r="C8" s="16"/>
      <c r="D8" s="6"/>
      <c r="E8" s="6"/>
      <c r="I8" s="7"/>
      <c r="K8" s="1"/>
      <c r="L8" s="11"/>
    </row>
    <row r="9" spans="1:14" s="17" customFormat="1" ht="30" customHeight="1">
      <c r="A9" s="74"/>
      <c r="B9" s="75" t="s">
        <v>4</v>
      </c>
      <c r="C9" s="75" t="s">
        <v>5</v>
      </c>
      <c r="D9" s="75" t="s">
        <v>6</v>
      </c>
      <c r="E9" s="76" t="s">
        <v>7</v>
      </c>
      <c r="F9" s="75">
        <v>1</v>
      </c>
      <c r="G9" s="75">
        <v>2</v>
      </c>
      <c r="H9" s="75" t="s">
        <v>1</v>
      </c>
      <c r="I9" s="75"/>
      <c r="J9" s="75"/>
      <c r="K9" s="75"/>
      <c r="L9" s="75"/>
      <c r="M9" s="75" t="s">
        <v>8</v>
      </c>
      <c r="N9" s="75" t="s">
        <v>9</v>
      </c>
    </row>
    <row r="10" spans="1:14" s="32" customFormat="1" ht="15" customHeight="1">
      <c r="A10" s="79">
        <v>1</v>
      </c>
      <c r="B10" s="80">
        <v>187</v>
      </c>
      <c r="C10" s="81" t="s">
        <v>24</v>
      </c>
      <c r="D10" s="82" t="s">
        <v>25</v>
      </c>
      <c r="E10" s="83" t="s">
        <v>26</v>
      </c>
      <c r="F10" s="49">
        <v>11.13</v>
      </c>
      <c r="G10" s="115" t="s">
        <v>79</v>
      </c>
      <c r="H10" s="115" t="s">
        <v>93</v>
      </c>
      <c r="I10" s="115"/>
      <c r="J10" s="115"/>
      <c r="K10" s="115"/>
      <c r="L10" s="115"/>
      <c r="M10" s="116" t="s">
        <v>109</v>
      </c>
      <c r="N10" s="57">
        <f aca="true" t="shared" si="0" ref="N10:N27">IF(ISBLANK(M10),"",TRUNC(51.39*(M10-1.5)^1.05))</f>
        <v>555</v>
      </c>
    </row>
    <row r="11" spans="1:14" s="32" customFormat="1" ht="15" customHeight="1">
      <c r="A11" s="79">
        <v>2</v>
      </c>
      <c r="B11" s="80">
        <v>148</v>
      </c>
      <c r="C11" s="81" t="s">
        <v>39</v>
      </c>
      <c r="D11" s="82" t="s">
        <v>40</v>
      </c>
      <c r="E11" s="83" t="s">
        <v>38</v>
      </c>
      <c r="F11" s="49">
        <v>8.03</v>
      </c>
      <c r="G11" s="115">
        <v>10.02</v>
      </c>
      <c r="H11" s="115" t="s">
        <v>94</v>
      </c>
      <c r="I11" s="115"/>
      <c r="J11" s="115"/>
      <c r="K11" s="115"/>
      <c r="L11" s="115"/>
      <c r="M11" s="116" t="s">
        <v>110</v>
      </c>
      <c r="N11" s="57">
        <f t="shared" si="0"/>
        <v>487</v>
      </c>
    </row>
    <row r="12" spans="1:14" s="32" customFormat="1" ht="15" customHeight="1">
      <c r="A12" s="79">
        <v>3</v>
      </c>
      <c r="B12" s="80">
        <v>142</v>
      </c>
      <c r="C12" s="81" t="s">
        <v>45</v>
      </c>
      <c r="D12" s="82" t="s">
        <v>46</v>
      </c>
      <c r="E12" s="83" t="s">
        <v>47</v>
      </c>
      <c r="F12" s="49" t="s">
        <v>79</v>
      </c>
      <c r="G12" s="115">
        <v>11.66</v>
      </c>
      <c r="H12" s="115" t="s">
        <v>95</v>
      </c>
      <c r="I12" s="115"/>
      <c r="J12" s="115"/>
      <c r="K12" s="115"/>
      <c r="L12" s="115"/>
      <c r="M12" s="116" t="s">
        <v>95</v>
      </c>
      <c r="N12" s="57">
        <f t="shared" si="0"/>
        <v>595</v>
      </c>
    </row>
    <row r="13" spans="1:14" s="32" customFormat="1" ht="15" customHeight="1">
      <c r="A13" s="79">
        <v>4</v>
      </c>
      <c r="B13" s="80">
        <v>97</v>
      </c>
      <c r="C13" s="81" t="s">
        <v>66</v>
      </c>
      <c r="D13" s="82" t="s">
        <v>61</v>
      </c>
      <c r="E13" s="83" t="s">
        <v>62</v>
      </c>
      <c r="F13" s="49">
        <v>8.02</v>
      </c>
      <c r="G13" s="115">
        <v>7.68</v>
      </c>
      <c r="H13" s="115" t="s">
        <v>79</v>
      </c>
      <c r="I13" s="115"/>
      <c r="J13" s="115"/>
      <c r="K13" s="115"/>
      <c r="L13" s="115"/>
      <c r="M13" s="116" t="s">
        <v>111</v>
      </c>
      <c r="N13" s="57">
        <f t="shared" si="0"/>
        <v>367</v>
      </c>
    </row>
    <row r="14" spans="1:14" s="32" customFormat="1" ht="15" customHeight="1">
      <c r="A14" s="79">
        <v>5</v>
      </c>
      <c r="B14" s="94">
        <v>199</v>
      </c>
      <c r="C14" s="84" t="s">
        <v>22</v>
      </c>
      <c r="D14" s="85" t="s">
        <v>23</v>
      </c>
      <c r="E14" s="84" t="s">
        <v>21</v>
      </c>
      <c r="F14" s="49">
        <v>9.62</v>
      </c>
      <c r="G14" s="115">
        <v>9.83</v>
      </c>
      <c r="H14" s="115" t="s">
        <v>96</v>
      </c>
      <c r="I14" s="115"/>
      <c r="J14" s="115"/>
      <c r="K14" s="115"/>
      <c r="L14" s="115"/>
      <c r="M14" s="116" t="s">
        <v>96</v>
      </c>
      <c r="N14" s="57">
        <f t="shared" si="0"/>
        <v>481</v>
      </c>
    </row>
    <row r="15" spans="1:14" s="32" customFormat="1" ht="15" customHeight="1">
      <c r="A15" s="79">
        <v>6</v>
      </c>
      <c r="B15" s="80">
        <v>137</v>
      </c>
      <c r="C15" s="81" t="s">
        <v>56</v>
      </c>
      <c r="D15" s="82" t="s">
        <v>57</v>
      </c>
      <c r="E15" s="83" t="s">
        <v>47</v>
      </c>
      <c r="F15" s="49">
        <v>9.49</v>
      </c>
      <c r="G15" s="115">
        <v>8.84</v>
      </c>
      <c r="H15" s="115" t="s">
        <v>97</v>
      </c>
      <c r="I15" s="115"/>
      <c r="J15" s="115"/>
      <c r="K15" s="115"/>
      <c r="L15" s="115"/>
      <c r="M15" s="116" t="s">
        <v>112</v>
      </c>
      <c r="N15" s="57">
        <f t="shared" si="0"/>
        <v>455</v>
      </c>
    </row>
    <row r="16" spans="1:14" s="32" customFormat="1" ht="15" customHeight="1">
      <c r="A16" s="79">
        <v>7</v>
      </c>
      <c r="B16" s="80">
        <v>150</v>
      </c>
      <c r="C16" s="81" t="s">
        <v>33</v>
      </c>
      <c r="D16" s="82" t="s">
        <v>34</v>
      </c>
      <c r="E16" s="83" t="s">
        <v>35</v>
      </c>
      <c r="F16" s="49">
        <v>9.68</v>
      </c>
      <c r="G16" s="115">
        <v>9.38</v>
      </c>
      <c r="H16" s="115" t="s">
        <v>79</v>
      </c>
      <c r="I16" s="115"/>
      <c r="J16" s="115"/>
      <c r="K16" s="115"/>
      <c r="L16" s="115"/>
      <c r="M16" s="116" t="s">
        <v>113</v>
      </c>
      <c r="N16" s="57">
        <f t="shared" si="0"/>
        <v>466</v>
      </c>
    </row>
    <row r="17" spans="1:14" s="32" customFormat="1" ht="15" customHeight="1">
      <c r="A17" s="79">
        <v>8</v>
      </c>
      <c r="B17" s="80">
        <v>166</v>
      </c>
      <c r="C17" s="81" t="s">
        <v>30</v>
      </c>
      <c r="D17" s="82" t="s">
        <v>31</v>
      </c>
      <c r="E17" s="83" t="s">
        <v>32</v>
      </c>
      <c r="F17" s="49">
        <v>9.66</v>
      </c>
      <c r="G17" s="115">
        <v>9.87</v>
      </c>
      <c r="H17" s="115" t="s">
        <v>98</v>
      </c>
      <c r="I17" s="115"/>
      <c r="J17" s="115"/>
      <c r="K17" s="115"/>
      <c r="L17" s="115"/>
      <c r="M17" s="116" t="s">
        <v>98</v>
      </c>
      <c r="N17" s="57">
        <f t="shared" si="0"/>
        <v>504</v>
      </c>
    </row>
    <row r="18" spans="1:14" s="32" customFormat="1" ht="15" customHeight="1">
      <c r="A18" s="79">
        <v>9</v>
      </c>
      <c r="B18" s="80">
        <v>147</v>
      </c>
      <c r="C18" s="81" t="s">
        <v>41</v>
      </c>
      <c r="D18" s="82" t="s">
        <v>42</v>
      </c>
      <c r="E18" s="83" t="s">
        <v>38</v>
      </c>
      <c r="F18" s="49">
        <v>6.24</v>
      </c>
      <c r="G18" s="115">
        <v>5.44</v>
      </c>
      <c r="H18" s="115" t="s">
        <v>99</v>
      </c>
      <c r="I18" s="115"/>
      <c r="J18" s="115"/>
      <c r="K18" s="115"/>
      <c r="L18" s="115"/>
      <c r="M18" s="116" t="s">
        <v>114</v>
      </c>
      <c r="N18" s="57">
        <f t="shared" si="0"/>
        <v>263</v>
      </c>
    </row>
    <row r="19" spans="1:14" s="32" customFormat="1" ht="15" customHeight="1">
      <c r="A19" s="79">
        <v>10</v>
      </c>
      <c r="B19" s="80">
        <v>138</v>
      </c>
      <c r="C19" s="81" t="s">
        <v>54</v>
      </c>
      <c r="D19" s="82" t="s">
        <v>55</v>
      </c>
      <c r="E19" s="83" t="s">
        <v>47</v>
      </c>
      <c r="F19" s="114" t="s">
        <v>83</v>
      </c>
      <c r="G19" s="115" t="s">
        <v>84</v>
      </c>
      <c r="H19" s="115" t="s">
        <v>100</v>
      </c>
      <c r="I19" s="115"/>
      <c r="J19" s="115"/>
      <c r="K19" s="115"/>
      <c r="L19" s="115"/>
      <c r="M19" s="116" t="s">
        <v>100</v>
      </c>
      <c r="N19" s="57">
        <f t="shared" si="0"/>
        <v>360</v>
      </c>
    </row>
    <row r="20" spans="1:14" s="32" customFormat="1" ht="15" customHeight="1">
      <c r="A20" s="79">
        <v>11</v>
      </c>
      <c r="B20" s="80">
        <v>117</v>
      </c>
      <c r="C20" s="81" t="s">
        <v>58</v>
      </c>
      <c r="D20" s="82" t="s">
        <v>59</v>
      </c>
      <c r="E20" s="83" t="s">
        <v>60</v>
      </c>
      <c r="F20" s="49" t="s">
        <v>79</v>
      </c>
      <c r="G20" s="115" t="s">
        <v>85</v>
      </c>
      <c r="H20" s="115" t="s">
        <v>101</v>
      </c>
      <c r="I20" s="115"/>
      <c r="J20" s="115"/>
      <c r="K20" s="115"/>
      <c r="L20" s="115"/>
      <c r="M20" s="116" t="s">
        <v>101</v>
      </c>
      <c r="N20" s="57">
        <f t="shared" si="0"/>
        <v>642</v>
      </c>
    </row>
    <row r="21" spans="1:14" s="32" customFormat="1" ht="15" customHeight="1">
      <c r="A21" s="79">
        <v>12</v>
      </c>
      <c r="B21" s="80">
        <v>146</v>
      </c>
      <c r="C21" s="81" t="s">
        <v>43</v>
      </c>
      <c r="D21" s="82" t="s">
        <v>44</v>
      </c>
      <c r="E21" s="83" t="s">
        <v>38</v>
      </c>
      <c r="F21" s="49">
        <v>10.35</v>
      </c>
      <c r="G21" s="115" t="s">
        <v>86</v>
      </c>
      <c r="H21" s="115" t="s">
        <v>102</v>
      </c>
      <c r="I21" s="115"/>
      <c r="J21" s="115"/>
      <c r="K21" s="115"/>
      <c r="L21" s="115"/>
      <c r="M21" s="116" t="s">
        <v>115</v>
      </c>
      <c r="N21" s="57">
        <f t="shared" si="0"/>
        <v>507</v>
      </c>
    </row>
    <row r="22" spans="1:14" s="32" customFormat="1" ht="15" customHeight="1">
      <c r="A22" s="79">
        <v>13</v>
      </c>
      <c r="B22" s="80">
        <v>140</v>
      </c>
      <c r="C22" s="81" t="s">
        <v>50</v>
      </c>
      <c r="D22" s="82" t="s">
        <v>51</v>
      </c>
      <c r="E22" s="83" t="s">
        <v>47</v>
      </c>
      <c r="F22" s="49">
        <v>9.42</v>
      </c>
      <c r="G22" s="115" t="s">
        <v>87</v>
      </c>
      <c r="H22" s="115" t="s">
        <v>103</v>
      </c>
      <c r="I22" s="115"/>
      <c r="J22" s="115"/>
      <c r="K22" s="115"/>
      <c r="L22" s="115"/>
      <c r="M22" s="116" t="s">
        <v>103</v>
      </c>
      <c r="N22" s="57">
        <f t="shared" si="0"/>
        <v>454</v>
      </c>
    </row>
    <row r="23" spans="1:14" s="32" customFormat="1" ht="15" customHeight="1">
      <c r="A23" s="79">
        <v>14</v>
      </c>
      <c r="B23" s="80">
        <v>176</v>
      </c>
      <c r="C23" s="81" t="s">
        <v>27</v>
      </c>
      <c r="D23" s="82" t="s">
        <v>28</v>
      </c>
      <c r="E23" s="83" t="s">
        <v>29</v>
      </c>
      <c r="F23" s="49">
        <v>10.13</v>
      </c>
      <c r="G23" s="115" t="s">
        <v>88</v>
      </c>
      <c r="H23" s="115" t="s">
        <v>104</v>
      </c>
      <c r="I23" s="115"/>
      <c r="J23" s="115"/>
      <c r="K23" s="115"/>
      <c r="L23" s="115"/>
      <c r="M23" s="116" t="s">
        <v>116</v>
      </c>
      <c r="N23" s="57">
        <f t="shared" si="0"/>
        <v>493</v>
      </c>
    </row>
    <row r="24" spans="1:14" s="32" customFormat="1" ht="15" customHeight="1">
      <c r="A24" s="79">
        <v>15</v>
      </c>
      <c r="B24" s="80">
        <v>141</v>
      </c>
      <c r="C24" s="81" t="s">
        <v>48</v>
      </c>
      <c r="D24" s="82" t="s">
        <v>49</v>
      </c>
      <c r="E24" s="83" t="s">
        <v>47</v>
      </c>
      <c r="F24" s="49">
        <v>9.83</v>
      </c>
      <c r="G24" s="115" t="s">
        <v>89</v>
      </c>
      <c r="H24" s="115" t="s">
        <v>105</v>
      </c>
      <c r="I24" s="115"/>
      <c r="J24" s="115"/>
      <c r="K24" s="115"/>
      <c r="L24" s="115"/>
      <c r="M24" s="116" t="s">
        <v>89</v>
      </c>
      <c r="N24" s="57">
        <f t="shared" si="0"/>
        <v>481</v>
      </c>
    </row>
    <row r="25" spans="1:14" s="32" customFormat="1" ht="15" customHeight="1">
      <c r="A25" s="79">
        <v>16</v>
      </c>
      <c r="B25" s="80">
        <v>91</v>
      </c>
      <c r="C25" s="81" t="s">
        <v>63</v>
      </c>
      <c r="D25" s="82" t="s">
        <v>64</v>
      </c>
      <c r="E25" s="83" t="s">
        <v>65</v>
      </c>
      <c r="F25" s="49">
        <v>9.95</v>
      </c>
      <c r="G25" s="115" t="s">
        <v>90</v>
      </c>
      <c r="H25" s="115" t="s">
        <v>106</v>
      </c>
      <c r="I25" s="115"/>
      <c r="J25" s="115"/>
      <c r="K25" s="115"/>
      <c r="L25" s="115"/>
      <c r="M25" s="116" t="s">
        <v>90</v>
      </c>
      <c r="N25" s="57">
        <f t="shared" si="0"/>
        <v>522</v>
      </c>
    </row>
    <row r="26" spans="1:14" s="32" customFormat="1" ht="15" customHeight="1">
      <c r="A26" s="79">
        <v>17</v>
      </c>
      <c r="B26" s="80">
        <v>139</v>
      </c>
      <c r="C26" s="81" t="s">
        <v>52</v>
      </c>
      <c r="D26" s="82" t="s">
        <v>53</v>
      </c>
      <c r="E26" s="83" t="s">
        <v>47</v>
      </c>
      <c r="F26" s="49">
        <v>8.79</v>
      </c>
      <c r="G26" s="115" t="s">
        <v>91</v>
      </c>
      <c r="H26" s="115" t="s">
        <v>107</v>
      </c>
      <c r="I26" s="115"/>
      <c r="J26" s="115"/>
      <c r="K26" s="115"/>
      <c r="L26" s="115"/>
      <c r="M26" s="116" t="s">
        <v>117</v>
      </c>
      <c r="N26" s="57">
        <f t="shared" si="0"/>
        <v>413</v>
      </c>
    </row>
    <row r="27" spans="1:14" s="32" customFormat="1" ht="15" customHeight="1">
      <c r="A27" s="79">
        <v>18</v>
      </c>
      <c r="B27" s="80">
        <v>149</v>
      </c>
      <c r="C27" s="81" t="s">
        <v>36</v>
      </c>
      <c r="D27" s="82" t="s">
        <v>37</v>
      </c>
      <c r="E27" s="83" t="s">
        <v>38</v>
      </c>
      <c r="F27" s="49">
        <v>9.83</v>
      </c>
      <c r="G27" s="115" t="s">
        <v>92</v>
      </c>
      <c r="H27" s="115" t="s">
        <v>108</v>
      </c>
      <c r="I27" s="115"/>
      <c r="J27" s="115"/>
      <c r="K27" s="115"/>
      <c r="L27" s="115"/>
      <c r="M27" s="116" t="s">
        <v>92</v>
      </c>
      <c r="N27" s="57">
        <f t="shared" si="0"/>
        <v>495</v>
      </c>
    </row>
    <row r="28" spans="1:14" s="32" customFormat="1" ht="15" customHeight="1">
      <c r="A28" s="79"/>
      <c r="B28" s="80"/>
      <c r="C28" s="81"/>
      <c r="D28" s="82"/>
      <c r="E28" s="83"/>
      <c r="F28" s="49"/>
      <c r="G28" s="50"/>
      <c r="H28" s="50"/>
      <c r="I28" s="51"/>
      <c r="J28" s="51"/>
      <c r="K28" s="51"/>
      <c r="L28" s="51"/>
      <c r="M28" s="73"/>
      <c r="N28" s="57">
        <f aca="true" t="shared" si="1" ref="N28:N36">IF(ISBLANK(M28),"",TRUNC(51.39*(M28-1.5)^1.05))</f>
      </c>
    </row>
    <row r="29" spans="1:14" s="32" customFormat="1" ht="15" customHeight="1">
      <c r="A29" s="79"/>
      <c r="B29" s="80"/>
      <c r="C29" s="81"/>
      <c r="D29" s="82"/>
      <c r="E29" s="83"/>
      <c r="F29" s="49"/>
      <c r="G29" s="50"/>
      <c r="H29" s="50"/>
      <c r="I29" s="51"/>
      <c r="J29" s="51"/>
      <c r="K29" s="51"/>
      <c r="L29" s="51"/>
      <c r="M29" s="73"/>
      <c r="N29" s="57">
        <f t="shared" si="1"/>
      </c>
    </row>
    <row r="30" spans="1:14" s="32" customFormat="1" ht="15" customHeight="1">
      <c r="A30" s="79"/>
      <c r="B30" s="80"/>
      <c r="C30" s="81"/>
      <c r="D30" s="82"/>
      <c r="E30" s="83"/>
      <c r="F30" s="49"/>
      <c r="G30" s="50"/>
      <c r="H30" s="50"/>
      <c r="I30" s="51"/>
      <c r="J30" s="51"/>
      <c r="K30" s="51"/>
      <c r="L30" s="51"/>
      <c r="M30" s="73"/>
      <c r="N30" s="57">
        <f t="shared" si="1"/>
      </c>
    </row>
    <row r="31" spans="1:14" ht="15">
      <c r="A31" s="79"/>
      <c r="B31" s="80"/>
      <c r="C31" s="81"/>
      <c r="D31" s="82"/>
      <c r="E31" s="83"/>
      <c r="F31" s="86"/>
      <c r="G31" s="86"/>
      <c r="H31" s="86"/>
      <c r="I31" s="87"/>
      <c r="J31" s="87"/>
      <c r="K31" s="87"/>
      <c r="L31" s="87"/>
      <c r="M31" s="87"/>
      <c r="N31" s="57">
        <f t="shared" si="1"/>
      </c>
    </row>
    <row r="32" ht="12.75">
      <c r="N32" s="95">
        <f t="shared" si="1"/>
      </c>
    </row>
    <row r="33" ht="12.75">
      <c r="N33" s="95">
        <f t="shared" si="1"/>
      </c>
    </row>
    <row r="34" ht="12.75">
      <c r="N34" s="95">
        <f t="shared" si="1"/>
      </c>
    </row>
    <row r="35" ht="12.75">
      <c r="N35" s="95">
        <f t="shared" si="1"/>
      </c>
    </row>
    <row r="36" ht="12.75">
      <c r="N36" s="95">
        <f t="shared" si="1"/>
      </c>
    </row>
  </sheetData>
  <sheetProtection/>
  <mergeCells count="3">
    <mergeCell ref="A2:N2"/>
    <mergeCell ref="A6:N6"/>
    <mergeCell ref="A7:N7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scale="94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U45"/>
  <sheetViews>
    <sheetView view="pageLayout" workbookViewId="0" topLeftCell="A9">
      <selection activeCell="V24" sqref="V24"/>
    </sheetView>
  </sheetViews>
  <sheetFormatPr defaultColWidth="9.140625" defaultRowHeight="12.75"/>
  <cols>
    <col min="1" max="1" width="3.8515625" style="19" customWidth="1"/>
    <col min="2" max="2" width="6.421875" style="20" customWidth="1"/>
    <col min="3" max="3" width="19.7109375" style="21" customWidth="1"/>
    <col min="4" max="4" width="10.140625" style="30" bestFit="1" customWidth="1"/>
    <col min="5" max="5" width="19.00390625" style="21" customWidth="1"/>
    <col min="6" max="6" width="5.00390625" style="21" bestFit="1" customWidth="1"/>
    <col min="7" max="12" width="5.00390625" style="21" customWidth="1"/>
    <col min="13" max="28" width="2.28125" style="21" customWidth="1"/>
    <col min="29" max="36" width="2.28125" style="19" customWidth="1"/>
    <col min="37" max="40" width="2.28125" style="1" customWidth="1"/>
    <col min="41" max="41" width="2.28125" style="19" customWidth="1"/>
    <col min="42" max="42" width="2.140625" style="19" customWidth="1"/>
    <col min="43" max="43" width="7.28125" style="1" bestFit="1" customWidth="1"/>
    <col min="44" max="16384" width="9.140625" style="1" customWidth="1"/>
  </cols>
  <sheetData>
    <row r="4" spans="1:44" ht="23.25" customHeight="1">
      <c r="A4" s="169" t="s">
        <v>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</row>
    <row r="5" spans="1:20" ht="20.25">
      <c r="A5" s="52"/>
      <c r="B5" s="53"/>
      <c r="C5" s="52"/>
      <c r="D5" s="52"/>
      <c r="E5" s="54"/>
      <c r="F5" s="55"/>
      <c r="G5" s="55"/>
      <c r="H5" s="55"/>
      <c r="I5" s="55"/>
      <c r="J5" s="55"/>
      <c r="K5" s="55"/>
      <c r="L5" s="55"/>
      <c r="M5" s="55"/>
      <c r="N5" s="55"/>
      <c r="O5" s="52"/>
      <c r="P5" s="52"/>
      <c r="Q5" s="52"/>
      <c r="R5" s="52"/>
      <c r="S5" s="52"/>
      <c r="T5" s="52"/>
    </row>
    <row r="6" spans="1:20" ht="20.25">
      <c r="A6" s="52"/>
      <c r="B6" s="39" t="s">
        <v>3</v>
      </c>
      <c r="C6" s="41"/>
      <c r="D6" s="52"/>
      <c r="E6" s="54"/>
      <c r="F6" s="55"/>
      <c r="G6" s="55"/>
      <c r="H6" s="55"/>
      <c r="I6" s="55"/>
      <c r="J6" s="55"/>
      <c r="K6" s="55"/>
      <c r="L6" s="55"/>
      <c r="M6" s="55"/>
      <c r="N6" s="55"/>
      <c r="O6" s="52"/>
      <c r="P6" s="52"/>
      <c r="Q6" s="52"/>
      <c r="R6" s="40"/>
      <c r="S6" s="41"/>
      <c r="T6" s="41"/>
    </row>
    <row r="7" spans="1:44" ht="15.75" customHeight="1">
      <c r="A7" s="52"/>
      <c r="B7" s="39" t="s">
        <v>20</v>
      </c>
      <c r="C7" s="56"/>
      <c r="D7" s="52"/>
      <c r="E7" s="54"/>
      <c r="F7" s="55"/>
      <c r="G7" s="55"/>
      <c r="H7" s="55"/>
      <c r="I7" s="55"/>
      <c r="J7" s="55"/>
      <c r="K7" s="55"/>
      <c r="L7" s="55"/>
      <c r="M7" s="55"/>
      <c r="N7" s="55"/>
      <c r="O7" s="52"/>
      <c r="P7" s="52"/>
      <c r="Q7" s="52"/>
      <c r="R7" s="40"/>
      <c r="S7" s="41"/>
      <c r="T7" s="41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58"/>
      <c r="AL7" s="59"/>
      <c r="AM7" s="59"/>
      <c r="AN7" s="59"/>
      <c r="AO7" s="59"/>
      <c r="AP7" s="59"/>
      <c r="AQ7" s="59"/>
      <c r="AR7" s="9"/>
    </row>
    <row r="8" spans="1:44" ht="20.25" customHeight="1">
      <c r="A8" s="171" t="s">
        <v>12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</row>
    <row r="9" spans="1:47" s="22" customFormat="1" ht="20.25" customHeight="1">
      <c r="A9" s="170" t="s">
        <v>14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78"/>
      <c r="AT9" s="78"/>
      <c r="AU9" s="78"/>
    </row>
    <row r="10" spans="6:42" s="22" customFormat="1" ht="12.75">
      <c r="F10" s="6"/>
      <c r="G10" s="6"/>
      <c r="H10" s="6"/>
      <c r="I10" s="6"/>
      <c r="J10" s="6"/>
      <c r="K10" s="6"/>
      <c r="L10" s="6"/>
      <c r="AP10" s="11"/>
    </row>
    <row r="11" spans="1:44" s="19" customFormat="1" ht="24.75" customHeight="1">
      <c r="A11" s="75"/>
      <c r="B11" s="75" t="s">
        <v>4</v>
      </c>
      <c r="C11" s="75" t="s">
        <v>5</v>
      </c>
      <c r="D11" s="75" t="s">
        <v>6</v>
      </c>
      <c r="E11" s="76" t="s">
        <v>7</v>
      </c>
      <c r="F11" s="77"/>
      <c r="G11" s="77">
        <v>1.25</v>
      </c>
      <c r="H11" s="77">
        <v>1.28</v>
      </c>
      <c r="I11" s="77">
        <v>1.31</v>
      </c>
      <c r="J11" s="77">
        <v>1.34</v>
      </c>
      <c r="K11" s="77">
        <v>1.37</v>
      </c>
      <c r="L11" s="102" t="s">
        <v>67</v>
      </c>
      <c r="M11" s="172" t="s">
        <v>68</v>
      </c>
      <c r="N11" s="172"/>
      <c r="O11" s="172"/>
      <c r="P11" s="172" t="s">
        <v>69</v>
      </c>
      <c r="Q11" s="172"/>
      <c r="R11" s="172"/>
      <c r="S11" s="172" t="s">
        <v>70</v>
      </c>
      <c r="T11" s="172"/>
      <c r="U11" s="172"/>
      <c r="V11" s="172" t="s">
        <v>71</v>
      </c>
      <c r="W11" s="172"/>
      <c r="X11" s="172"/>
      <c r="Y11" s="172" t="s">
        <v>72</v>
      </c>
      <c r="Z11" s="172"/>
      <c r="AA11" s="172"/>
      <c r="AB11" s="172" t="s">
        <v>73</v>
      </c>
      <c r="AC11" s="172"/>
      <c r="AD11" s="172"/>
      <c r="AE11" s="174" t="s">
        <v>74</v>
      </c>
      <c r="AF11" s="174"/>
      <c r="AG11" s="174"/>
      <c r="AH11" s="174" t="s">
        <v>75</v>
      </c>
      <c r="AI11" s="174"/>
      <c r="AJ11" s="174"/>
      <c r="AK11" s="174" t="s">
        <v>76</v>
      </c>
      <c r="AL11" s="174"/>
      <c r="AM11" s="174"/>
      <c r="AN11" s="175">
        <v>1.7</v>
      </c>
      <c r="AO11" s="175"/>
      <c r="AP11" s="175"/>
      <c r="AQ11" s="75" t="s">
        <v>8</v>
      </c>
      <c r="AR11" s="75" t="s">
        <v>9</v>
      </c>
    </row>
    <row r="12" spans="1:44" ht="15" customHeight="1">
      <c r="A12" s="79">
        <v>1</v>
      </c>
      <c r="B12" s="94">
        <v>199</v>
      </c>
      <c r="C12" s="84" t="s">
        <v>22</v>
      </c>
      <c r="D12" s="85" t="s">
        <v>23</v>
      </c>
      <c r="E12" s="84" t="s">
        <v>21</v>
      </c>
      <c r="F12" s="98">
        <v>1.31</v>
      </c>
      <c r="G12" s="100"/>
      <c r="H12" s="100"/>
      <c r="I12" s="103" t="s">
        <v>80</v>
      </c>
      <c r="J12" s="103" t="s">
        <v>80</v>
      </c>
      <c r="K12" s="103" t="s">
        <v>80</v>
      </c>
      <c r="L12" s="103" t="s">
        <v>77</v>
      </c>
      <c r="M12" s="104"/>
      <c r="N12" s="105"/>
      <c r="O12" s="106"/>
      <c r="P12" s="104"/>
      <c r="Q12" s="105"/>
      <c r="R12" s="106"/>
      <c r="S12" s="104"/>
      <c r="T12" s="105"/>
      <c r="U12" s="106"/>
      <c r="V12" s="104"/>
      <c r="W12" s="105"/>
      <c r="X12" s="106"/>
      <c r="Y12" s="104"/>
      <c r="Z12" s="105"/>
      <c r="AA12" s="106"/>
      <c r="AB12" s="104"/>
      <c r="AC12" s="107"/>
      <c r="AD12" s="108"/>
      <c r="AE12" s="109"/>
      <c r="AF12" s="107"/>
      <c r="AG12" s="108"/>
      <c r="AH12" s="109"/>
      <c r="AI12" s="107"/>
      <c r="AJ12" s="108"/>
      <c r="AK12" s="110"/>
      <c r="AL12" s="111"/>
      <c r="AM12" s="112"/>
      <c r="AN12" s="110"/>
      <c r="AO12" s="107"/>
      <c r="AP12" s="108"/>
      <c r="AQ12" s="113" t="s">
        <v>78</v>
      </c>
      <c r="AR12" s="57">
        <f aca="true" t="shared" si="0" ref="AR12:AR28">IF(ISBLANK(AQ12),"",TRUNC(0.8465*(AQ12*100-75)^1.42))</f>
        <v>297</v>
      </c>
    </row>
    <row r="13" spans="1:44" ht="15" customHeight="1">
      <c r="A13" s="79">
        <v>2</v>
      </c>
      <c r="B13" s="80">
        <v>187</v>
      </c>
      <c r="C13" s="81" t="s">
        <v>24</v>
      </c>
      <c r="D13" s="82" t="s">
        <v>25</v>
      </c>
      <c r="E13" s="83" t="s">
        <v>26</v>
      </c>
      <c r="F13" s="98">
        <v>1.34</v>
      </c>
      <c r="G13" s="100"/>
      <c r="H13" s="100"/>
      <c r="I13" s="103"/>
      <c r="J13" s="103" t="s">
        <v>80</v>
      </c>
      <c r="K13" s="103" t="s">
        <v>80</v>
      </c>
      <c r="L13" s="103" t="s">
        <v>81</v>
      </c>
      <c r="M13" s="104" t="s">
        <v>79</v>
      </c>
      <c r="N13" s="105" t="s">
        <v>80</v>
      </c>
      <c r="O13" s="106"/>
      <c r="P13" s="104" t="s">
        <v>80</v>
      </c>
      <c r="Q13" s="105"/>
      <c r="R13" s="106"/>
      <c r="S13" s="104" t="s">
        <v>80</v>
      </c>
      <c r="T13" s="105"/>
      <c r="U13" s="106"/>
      <c r="V13" s="104" t="s">
        <v>80</v>
      </c>
      <c r="W13" s="105"/>
      <c r="X13" s="106"/>
      <c r="Y13" s="104" t="s">
        <v>79</v>
      </c>
      <c r="Z13" s="105" t="s">
        <v>79</v>
      </c>
      <c r="AA13" s="106" t="s">
        <v>80</v>
      </c>
      <c r="AB13" s="104" t="s">
        <v>79</v>
      </c>
      <c r="AC13" s="107" t="s">
        <v>79</v>
      </c>
      <c r="AD13" s="108" t="s">
        <v>80</v>
      </c>
      <c r="AE13" s="109" t="s">
        <v>79</v>
      </c>
      <c r="AF13" s="107" t="s">
        <v>79</v>
      </c>
      <c r="AG13" s="108" t="s">
        <v>79</v>
      </c>
      <c r="AH13" s="109"/>
      <c r="AI13" s="107"/>
      <c r="AJ13" s="108"/>
      <c r="AK13" s="110"/>
      <c r="AL13" s="111"/>
      <c r="AM13" s="112"/>
      <c r="AN13" s="110"/>
      <c r="AO13" s="107"/>
      <c r="AP13" s="108"/>
      <c r="AQ13" s="113" t="s">
        <v>73</v>
      </c>
      <c r="AR13" s="57">
        <f t="shared" si="0"/>
        <v>449</v>
      </c>
    </row>
    <row r="14" spans="1:44" ht="15" customHeight="1">
      <c r="A14" s="79">
        <v>3</v>
      </c>
      <c r="B14" s="80">
        <v>142</v>
      </c>
      <c r="C14" s="81" t="s">
        <v>45</v>
      </c>
      <c r="D14" s="82" t="s">
        <v>46</v>
      </c>
      <c r="E14" s="83" t="s">
        <v>47</v>
      </c>
      <c r="F14" s="98">
        <v>1.46</v>
      </c>
      <c r="G14" s="100"/>
      <c r="H14" s="100"/>
      <c r="I14" s="103"/>
      <c r="J14" s="103"/>
      <c r="K14" s="103"/>
      <c r="L14" s="103"/>
      <c r="M14" s="104"/>
      <c r="N14" s="105"/>
      <c r="O14" s="106"/>
      <c r="P14" s="104" t="s">
        <v>80</v>
      </c>
      <c r="Q14" s="105"/>
      <c r="R14" s="106"/>
      <c r="S14" s="104" t="s">
        <v>80</v>
      </c>
      <c r="T14" s="105"/>
      <c r="U14" s="106"/>
      <c r="V14" s="104" t="s">
        <v>80</v>
      </c>
      <c r="W14" s="105"/>
      <c r="X14" s="106"/>
      <c r="Y14" s="104" t="s">
        <v>80</v>
      </c>
      <c r="Z14" s="105"/>
      <c r="AA14" s="106"/>
      <c r="AB14" s="104" t="s">
        <v>80</v>
      </c>
      <c r="AC14" s="107"/>
      <c r="AD14" s="108"/>
      <c r="AE14" s="109" t="s">
        <v>80</v>
      </c>
      <c r="AF14" s="107"/>
      <c r="AG14" s="108"/>
      <c r="AH14" s="109" t="s">
        <v>79</v>
      </c>
      <c r="AI14" s="107" t="s">
        <v>80</v>
      </c>
      <c r="AJ14" s="108"/>
      <c r="AK14" s="110" t="s">
        <v>80</v>
      </c>
      <c r="AL14" s="111"/>
      <c r="AM14" s="112"/>
      <c r="AN14" s="110" t="s">
        <v>79</v>
      </c>
      <c r="AO14" s="107" t="s">
        <v>79</v>
      </c>
      <c r="AP14" s="108" t="s">
        <v>79</v>
      </c>
      <c r="AQ14" s="113" t="s">
        <v>76</v>
      </c>
      <c r="AR14" s="57">
        <f t="shared" si="0"/>
        <v>520</v>
      </c>
    </row>
    <row r="15" spans="1:44" ht="15" customHeight="1">
      <c r="A15" s="79">
        <v>4</v>
      </c>
      <c r="B15" s="80">
        <v>148</v>
      </c>
      <c r="C15" s="81" t="s">
        <v>39</v>
      </c>
      <c r="D15" s="82" t="s">
        <v>40</v>
      </c>
      <c r="E15" s="83" t="s">
        <v>38</v>
      </c>
      <c r="F15" s="98">
        <v>1.34</v>
      </c>
      <c r="G15" s="100"/>
      <c r="H15" s="100"/>
      <c r="I15" s="103"/>
      <c r="J15" s="103" t="s">
        <v>80</v>
      </c>
      <c r="K15" s="103" t="s">
        <v>81</v>
      </c>
      <c r="L15" s="103" t="s">
        <v>80</v>
      </c>
      <c r="M15" s="104" t="s">
        <v>79</v>
      </c>
      <c r="N15" s="105" t="s">
        <v>79</v>
      </c>
      <c r="O15" s="106" t="s">
        <v>79</v>
      </c>
      <c r="P15" s="104"/>
      <c r="Q15" s="105"/>
      <c r="R15" s="106"/>
      <c r="S15" s="104"/>
      <c r="T15" s="105"/>
      <c r="U15" s="106"/>
      <c r="V15" s="104"/>
      <c r="W15" s="105"/>
      <c r="X15" s="106"/>
      <c r="Y15" s="104"/>
      <c r="Z15" s="105"/>
      <c r="AA15" s="106"/>
      <c r="AB15" s="104"/>
      <c r="AC15" s="107"/>
      <c r="AD15" s="108"/>
      <c r="AE15" s="109"/>
      <c r="AF15" s="107"/>
      <c r="AG15" s="108"/>
      <c r="AH15" s="109"/>
      <c r="AI15" s="107"/>
      <c r="AJ15" s="108"/>
      <c r="AK15" s="110"/>
      <c r="AL15" s="111"/>
      <c r="AM15" s="112"/>
      <c r="AN15" s="110"/>
      <c r="AO15" s="107"/>
      <c r="AP15" s="108"/>
      <c r="AQ15" s="113" t="s">
        <v>67</v>
      </c>
      <c r="AR15" s="57">
        <f t="shared" si="0"/>
        <v>317</v>
      </c>
    </row>
    <row r="16" spans="1:44" ht="15" customHeight="1">
      <c r="A16" s="79">
        <v>5</v>
      </c>
      <c r="B16" s="80">
        <v>150</v>
      </c>
      <c r="C16" s="81" t="s">
        <v>33</v>
      </c>
      <c r="D16" s="82" t="s">
        <v>34</v>
      </c>
      <c r="E16" s="83" t="s">
        <v>35</v>
      </c>
      <c r="F16" s="98">
        <v>1.49</v>
      </c>
      <c r="G16" s="100"/>
      <c r="H16" s="100"/>
      <c r="I16" s="103"/>
      <c r="J16" s="103"/>
      <c r="K16" s="103"/>
      <c r="L16" s="103"/>
      <c r="M16" s="104"/>
      <c r="N16" s="105"/>
      <c r="O16" s="106"/>
      <c r="P16" s="104"/>
      <c r="Q16" s="105"/>
      <c r="R16" s="106"/>
      <c r="S16" s="104" t="s">
        <v>79</v>
      </c>
      <c r="T16" s="105" t="s">
        <v>80</v>
      </c>
      <c r="U16" s="106"/>
      <c r="V16" s="104" t="s">
        <v>80</v>
      </c>
      <c r="W16" s="105"/>
      <c r="X16" s="106"/>
      <c r="Y16" s="104" t="s">
        <v>79</v>
      </c>
      <c r="Z16" s="105" t="s">
        <v>80</v>
      </c>
      <c r="AA16" s="106"/>
      <c r="AB16" s="104" t="s">
        <v>79</v>
      </c>
      <c r="AC16" s="107" t="s">
        <v>79</v>
      </c>
      <c r="AD16" s="108" t="s">
        <v>80</v>
      </c>
      <c r="AE16" s="109" t="s">
        <v>79</v>
      </c>
      <c r="AF16" s="107" t="s">
        <v>80</v>
      </c>
      <c r="AG16" s="108"/>
      <c r="AH16" s="109" t="s">
        <v>79</v>
      </c>
      <c r="AI16" s="107" t="s">
        <v>79</v>
      </c>
      <c r="AJ16" s="108" t="s">
        <v>79</v>
      </c>
      <c r="AK16" s="110"/>
      <c r="AL16" s="111"/>
      <c r="AM16" s="112"/>
      <c r="AN16" s="110"/>
      <c r="AO16" s="107"/>
      <c r="AP16" s="108"/>
      <c r="AQ16" s="113" t="s">
        <v>74</v>
      </c>
      <c r="AR16" s="57">
        <f t="shared" si="0"/>
        <v>472</v>
      </c>
    </row>
    <row r="17" spans="1:44" ht="15" customHeight="1">
      <c r="A17" s="79">
        <v>6</v>
      </c>
      <c r="B17" s="80">
        <v>141</v>
      </c>
      <c r="C17" s="81" t="s">
        <v>48</v>
      </c>
      <c r="D17" s="82" t="s">
        <v>49</v>
      </c>
      <c r="E17" s="83" t="s">
        <v>47</v>
      </c>
      <c r="F17" s="98">
        <v>1.52</v>
      </c>
      <c r="G17" s="100"/>
      <c r="H17" s="100"/>
      <c r="I17" s="103"/>
      <c r="J17" s="103"/>
      <c r="K17" s="103"/>
      <c r="L17" s="103"/>
      <c r="M17" s="104"/>
      <c r="N17" s="105"/>
      <c r="O17" s="106"/>
      <c r="P17" s="104"/>
      <c r="Q17" s="105"/>
      <c r="R17" s="106"/>
      <c r="S17" s="104"/>
      <c r="T17" s="105"/>
      <c r="U17" s="106"/>
      <c r="V17" s="104" t="s">
        <v>79</v>
      </c>
      <c r="W17" s="105" t="s">
        <v>80</v>
      </c>
      <c r="X17" s="106"/>
      <c r="Y17" s="104" t="s">
        <v>80</v>
      </c>
      <c r="Z17" s="105"/>
      <c r="AA17" s="106"/>
      <c r="AB17" s="104" t="s">
        <v>80</v>
      </c>
      <c r="AC17" s="107"/>
      <c r="AD17" s="108"/>
      <c r="AE17" s="109" t="s">
        <v>79</v>
      </c>
      <c r="AF17" s="107" t="s">
        <v>80</v>
      </c>
      <c r="AG17" s="108"/>
      <c r="AH17" s="109" t="s">
        <v>80</v>
      </c>
      <c r="AI17" s="107"/>
      <c r="AJ17" s="108"/>
      <c r="AK17" s="110" t="s">
        <v>79</v>
      </c>
      <c r="AL17" s="111" t="s">
        <v>79</v>
      </c>
      <c r="AM17" s="112" t="s">
        <v>80</v>
      </c>
      <c r="AN17" s="110" t="s">
        <v>79</v>
      </c>
      <c r="AO17" s="107" t="s">
        <v>79</v>
      </c>
      <c r="AP17" s="108" t="s">
        <v>79</v>
      </c>
      <c r="AQ17" s="113" t="s">
        <v>76</v>
      </c>
      <c r="AR17" s="57">
        <f t="shared" si="0"/>
        <v>520</v>
      </c>
    </row>
    <row r="18" spans="1:44" ht="15" customHeight="1">
      <c r="A18" s="79">
        <v>7</v>
      </c>
      <c r="B18" s="80">
        <v>176</v>
      </c>
      <c r="C18" s="81" t="s">
        <v>27</v>
      </c>
      <c r="D18" s="82" t="s">
        <v>28</v>
      </c>
      <c r="E18" s="83" t="s">
        <v>29</v>
      </c>
      <c r="F18" s="98">
        <v>1.25</v>
      </c>
      <c r="G18" s="100" t="s">
        <v>80</v>
      </c>
      <c r="H18" s="100" t="s">
        <v>80</v>
      </c>
      <c r="I18" s="103" t="s">
        <v>80</v>
      </c>
      <c r="J18" s="103" t="s">
        <v>81</v>
      </c>
      <c r="K18" s="103" t="s">
        <v>81</v>
      </c>
      <c r="L18" s="103" t="s">
        <v>80</v>
      </c>
      <c r="M18" s="104" t="s">
        <v>80</v>
      </c>
      <c r="N18" s="105"/>
      <c r="O18" s="106"/>
      <c r="P18" s="104" t="s">
        <v>79</v>
      </c>
      <c r="Q18" s="105" t="s">
        <v>79</v>
      </c>
      <c r="R18" s="106" t="s">
        <v>79</v>
      </c>
      <c r="S18" s="104"/>
      <c r="T18" s="105"/>
      <c r="U18" s="106"/>
      <c r="V18" s="104"/>
      <c r="W18" s="105"/>
      <c r="X18" s="106"/>
      <c r="Y18" s="104"/>
      <c r="Z18" s="105"/>
      <c r="AA18" s="106"/>
      <c r="AB18" s="104"/>
      <c r="AC18" s="107"/>
      <c r="AD18" s="108"/>
      <c r="AE18" s="109"/>
      <c r="AF18" s="107"/>
      <c r="AG18" s="108"/>
      <c r="AH18" s="109"/>
      <c r="AI18" s="107"/>
      <c r="AJ18" s="108"/>
      <c r="AK18" s="110"/>
      <c r="AL18" s="111"/>
      <c r="AM18" s="112"/>
      <c r="AN18" s="110"/>
      <c r="AO18" s="107"/>
      <c r="AP18" s="108"/>
      <c r="AQ18" s="113" t="s">
        <v>68</v>
      </c>
      <c r="AR18" s="57">
        <f t="shared" si="0"/>
        <v>338</v>
      </c>
    </row>
    <row r="19" spans="1:44" ht="15" customHeight="1">
      <c r="A19" s="79">
        <v>8</v>
      </c>
      <c r="B19" s="80">
        <v>137</v>
      </c>
      <c r="C19" s="81" t="s">
        <v>56</v>
      </c>
      <c r="D19" s="82" t="s">
        <v>57</v>
      </c>
      <c r="E19" s="83" t="s">
        <v>47</v>
      </c>
      <c r="F19" s="98">
        <v>1.31</v>
      </c>
      <c r="G19" s="100"/>
      <c r="H19" s="100"/>
      <c r="I19" s="103" t="s">
        <v>80</v>
      </c>
      <c r="J19" s="103" t="s">
        <v>80</v>
      </c>
      <c r="K19" s="103" t="s">
        <v>80</v>
      </c>
      <c r="L19" s="103" t="s">
        <v>80</v>
      </c>
      <c r="M19" s="104" t="s">
        <v>80</v>
      </c>
      <c r="N19" s="105"/>
      <c r="O19" s="106"/>
      <c r="P19" s="104" t="s">
        <v>80</v>
      </c>
      <c r="Q19" s="105"/>
      <c r="R19" s="106"/>
      <c r="S19" s="104" t="s">
        <v>80</v>
      </c>
      <c r="T19" s="105"/>
      <c r="U19" s="106"/>
      <c r="V19" s="104" t="s">
        <v>80</v>
      </c>
      <c r="W19" s="105"/>
      <c r="X19" s="106"/>
      <c r="Y19" s="104" t="s">
        <v>80</v>
      </c>
      <c r="Z19" s="105"/>
      <c r="AA19" s="106"/>
      <c r="AB19" s="104" t="s">
        <v>80</v>
      </c>
      <c r="AC19" s="107"/>
      <c r="AD19" s="108"/>
      <c r="AE19" s="109" t="s">
        <v>79</v>
      </c>
      <c r="AF19" s="107" t="s">
        <v>79</v>
      </c>
      <c r="AG19" s="108" t="s">
        <v>79</v>
      </c>
      <c r="AH19" s="109"/>
      <c r="AI19" s="107"/>
      <c r="AJ19" s="108"/>
      <c r="AK19" s="110"/>
      <c r="AL19" s="111"/>
      <c r="AM19" s="112"/>
      <c r="AN19" s="110"/>
      <c r="AO19" s="107"/>
      <c r="AP19" s="108"/>
      <c r="AQ19" s="113" t="s">
        <v>73</v>
      </c>
      <c r="AR19" s="57">
        <f t="shared" si="0"/>
        <v>449</v>
      </c>
    </row>
    <row r="20" spans="1:44" ht="15" customHeight="1">
      <c r="A20" s="79">
        <v>9</v>
      </c>
      <c r="B20" s="80">
        <v>146</v>
      </c>
      <c r="C20" s="81" t="s">
        <v>43</v>
      </c>
      <c r="D20" s="82" t="s">
        <v>44</v>
      </c>
      <c r="E20" s="83" t="s">
        <v>38</v>
      </c>
      <c r="F20" s="98">
        <v>1.4</v>
      </c>
      <c r="G20" s="100"/>
      <c r="H20" s="100"/>
      <c r="I20" s="103"/>
      <c r="J20" s="103"/>
      <c r="K20" s="103"/>
      <c r="L20" s="103" t="s">
        <v>80</v>
      </c>
      <c r="M20" s="104" t="s">
        <v>80</v>
      </c>
      <c r="N20" s="105"/>
      <c r="O20" s="106"/>
      <c r="P20" s="104" t="s">
        <v>80</v>
      </c>
      <c r="Q20" s="105"/>
      <c r="R20" s="106"/>
      <c r="S20" s="104" t="s">
        <v>80</v>
      </c>
      <c r="T20" s="105"/>
      <c r="U20" s="106"/>
      <c r="V20" s="104" t="s">
        <v>80</v>
      </c>
      <c r="W20" s="105"/>
      <c r="X20" s="106"/>
      <c r="Y20" s="104" t="s">
        <v>79</v>
      </c>
      <c r="Z20" s="105" t="s">
        <v>79</v>
      </c>
      <c r="AA20" s="106" t="s">
        <v>80</v>
      </c>
      <c r="AB20" s="104" t="s">
        <v>79</v>
      </c>
      <c r="AC20" s="107" t="s">
        <v>79</v>
      </c>
      <c r="AD20" s="108" t="s">
        <v>79</v>
      </c>
      <c r="AE20" s="109"/>
      <c r="AF20" s="107"/>
      <c r="AG20" s="108"/>
      <c r="AH20" s="109"/>
      <c r="AI20" s="107"/>
      <c r="AJ20" s="108"/>
      <c r="AK20" s="110"/>
      <c r="AL20" s="111"/>
      <c r="AM20" s="112"/>
      <c r="AN20" s="110"/>
      <c r="AO20" s="107"/>
      <c r="AP20" s="108"/>
      <c r="AQ20" s="113" t="s">
        <v>72</v>
      </c>
      <c r="AR20" s="57">
        <f t="shared" si="0"/>
        <v>426</v>
      </c>
    </row>
    <row r="21" spans="1:44" ht="15" customHeight="1">
      <c r="A21" s="79">
        <v>10</v>
      </c>
      <c r="B21" s="80">
        <v>117</v>
      </c>
      <c r="C21" s="81" t="s">
        <v>58</v>
      </c>
      <c r="D21" s="82" t="s">
        <v>59</v>
      </c>
      <c r="E21" s="83" t="s">
        <v>60</v>
      </c>
      <c r="F21" s="98">
        <v>1.34</v>
      </c>
      <c r="G21" s="100"/>
      <c r="H21" s="100"/>
      <c r="I21" s="103"/>
      <c r="J21" s="103" t="s">
        <v>80</v>
      </c>
      <c r="K21" s="103" t="s">
        <v>82</v>
      </c>
      <c r="L21" s="103" t="s">
        <v>80</v>
      </c>
      <c r="M21" s="104" t="s">
        <v>80</v>
      </c>
      <c r="N21" s="105"/>
      <c r="O21" s="106"/>
      <c r="P21" s="104" t="s">
        <v>79</v>
      </c>
      <c r="Q21" s="105" t="s">
        <v>80</v>
      </c>
      <c r="R21" s="106"/>
      <c r="S21" s="104" t="s">
        <v>80</v>
      </c>
      <c r="T21" s="105"/>
      <c r="U21" s="106"/>
      <c r="V21" s="104" t="s">
        <v>80</v>
      </c>
      <c r="W21" s="105"/>
      <c r="X21" s="106"/>
      <c r="Y21" s="104" t="s">
        <v>79</v>
      </c>
      <c r="Z21" s="105" t="s">
        <v>79</v>
      </c>
      <c r="AA21" s="106" t="s">
        <v>80</v>
      </c>
      <c r="AB21" s="104" t="s">
        <v>80</v>
      </c>
      <c r="AC21" s="107"/>
      <c r="AD21" s="108"/>
      <c r="AE21" s="109" t="s">
        <v>79</v>
      </c>
      <c r="AF21" s="107" t="s">
        <v>82</v>
      </c>
      <c r="AG21" s="108" t="s">
        <v>82</v>
      </c>
      <c r="AH21" s="109"/>
      <c r="AI21" s="107"/>
      <c r="AJ21" s="108"/>
      <c r="AK21" s="110"/>
      <c r="AL21" s="111"/>
      <c r="AM21" s="112"/>
      <c r="AN21" s="110"/>
      <c r="AO21" s="107"/>
      <c r="AP21" s="108"/>
      <c r="AQ21" s="113" t="s">
        <v>73</v>
      </c>
      <c r="AR21" s="57">
        <f t="shared" si="0"/>
        <v>449</v>
      </c>
    </row>
    <row r="22" spans="1:44" ht="15" customHeight="1">
      <c r="A22" s="79">
        <v>11</v>
      </c>
      <c r="B22" s="80">
        <v>149</v>
      </c>
      <c r="C22" s="81" t="s">
        <v>36</v>
      </c>
      <c r="D22" s="82" t="s">
        <v>37</v>
      </c>
      <c r="E22" s="83" t="s">
        <v>38</v>
      </c>
      <c r="F22" s="98">
        <v>1.34</v>
      </c>
      <c r="G22" s="100"/>
      <c r="H22" s="100"/>
      <c r="I22" s="103"/>
      <c r="J22" s="103" t="s">
        <v>80</v>
      </c>
      <c r="K22" s="103" t="s">
        <v>80</v>
      </c>
      <c r="L22" s="103" t="s">
        <v>80</v>
      </c>
      <c r="M22" s="104" t="s">
        <v>80</v>
      </c>
      <c r="N22" s="105"/>
      <c r="O22" s="106"/>
      <c r="P22" s="104" t="s">
        <v>80</v>
      </c>
      <c r="Q22" s="105"/>
      <c r="R22" s="106"/>
      <c r="S22" s="104" t="s">
        <v>79</v>
      </c>
      <c r="T22" s="105" t="s">
        <v>79</v>
      </c>
      <c r="U22" s="106" t="s">
        <v>79</v>
      </c>
      <c r="V22" s="104"/>
      <c r="W22" s="105"/>
      <c r="X22" s="106"/>
      <c r="Y22" s="104"/>
      <c r="Z22" s="105"/>
      <c r="AA22" s="106"/>
      <c r="AB22" s="104"/>
      <c r="AC22" s="107"/>
      <c r="AD22" s="108"/>
      <c r="AE22" s="109"/>
      <c r="AF22" s="107"/>
      <c r="AG22" s="108"/>
      <c r="AH22" s="109"/>
      <c r="AI22" s="107"/>
      <c r="AJ22" s="108"/>
      <c r="AK22" s="110"/>
      <c r="AL22" s="111"/>
      <c r="AM22" s="112"/>
      <c r="AN22" s="110"/>
      <c r="AO22" s="107"/>
      <c r="AP22" s="108"/>
      <c r="AQ22" s="113" t="s">
        <v>69</v>
      </c>
      <c r="AR22" s="57">
        <f t="shared" si="0"/>
        <v>360</v>
      </c>
    </row>
    <row r="23" spans="1:44" ht="15" customHeight="1">
      <c r="A23" s="79">
        <v>12</v>
      </c>
      <c r="B23" s="80">
        <v>139</v>
      </c>
      <c r="C23" s="81" t="s">
        <v>52</v>
      </c>
      <c r="D23" s="82" t="s">
        <v>53</v>
      </c>
      <c r="E23" s="83" t="s">
        <v>47</v>
      </c>
      <c r="F23" s="98">
        <v>1.34</v>
      </c>
      <c r="G23" s="100"/>
      <c r="H23" s="100"/>
      <c r="I23" s="103"/>
      <c r="J23" s="103" t="s">
        <v>80</v>
      </c>
      <c r="K23" s="103" t="s">
        <v>80</v>
      </c>
      <c r="L23" s="103" t="s">
        <v>80</v>
      </c>
      <c r="M23" s="104" t="s">
        <v>79</v>
      </c>
      <c r="N23" s="105" t="s">
        <v>79</v>
      </c>
      <c r="O23" s="106" t="s">
        <v>80</v>
      </c>
      <c r="P23" s="104" t="s">
        <v>79</v>
      </c>
      <c r="Q23" s="105" t="s">
        <v>79</v>
      </c>
      <c r="R23" s="106" t="s">
        <v>80</v>
      </c>
      <c r="S23" s="104" t="s">
        <v>79</v>
      </c>
      <c r="T23" s="105" t="s">
        <v>79</v>
      </c>
      <c r="U23" s="106" t="s">
        <v>80</v>
      </c>
      <c r="V23" s="104" t="s">
        <v>79</v>
      </c>
      <c r="W23" s="105" t="s">
        <v>82</v>
      </c>
      <c r="X23" s="106" t="s">
        <v>82</v>
      </c>
      <c r="Y23" s="104"/>
      <c r="Z23" s="105"/>
      <c r="AA23" s="106"/>
      <c r="AB23" s="104"/>
      <c r="AC23" s="107"/>
      <c r="AD23" s="108"/>
      <c r="AE23" s="109"/>
      <c r="AF23" s="107"/>
      <c r="AG23" s="108"/>
      <c r="AH23" s="109"/>
      <c r="AI23" s="107"/>
      <c r="AJ23" s="108"/>
      <c r="AK23" s="110"/>
      <c r="AL23" s="111"/>
      <c r="AM23" s="112"/>
      <c r="AN23" s="110"/>
      <c r="AO23" s="107"/>
      <c r="AP23" s="108"/>
      <c r="AQ23" s="113" t="s">
        <v>70</v>
      </c>
      <c r="AR23" s="57">
        <f t="shared" si="0"/>
        <v>381</v>
      </c>
    </row>
    <row r="24" spans="1:44" ht="15" customHeight="1">
      <c r="A24" s="79">
        <v>13</v>
      </c>
      <c r="B24" s="80">
        <v>166</v>
      </c>
      <c r="C24" s="81" t="s">
        <v>30</v>
      </c>
      <c r="D24" s="82" t="s">
        <v>31</v>
      </c>
      <c r="E24" s="83" t="s">
        <v>32</v>
      </c>
      <c r="F24" s="98">
        <v>1.4</v>
      </c>
      <c r="G24" s="100"/>
      <c r="H24" s="100"/>
      <c r="I24" s="103"/>
      <c r="J24" s="103"/>
      <c r="K24" s="103"/>
      <c r="L24" s="103" t="s">
        <v>80</v>
      </c>
      <c r="M24" s="104" t="s">
        <v>79</v>
      </c>
      <c r="N24" s="105" t="s">
        <v>80</v>
      </c>
      <c r="O24" s="106"/>
      <c r="P24" s="104" t="s">
        <v>80</v>
      </c>
      <c r="Q24" s="105"/>
      <c r="R24" s="106"/>
      <c r="S24" s="104" t="s">
        <v>79</v>
      </c>
      <c r="T24" s="105" t="s">
        <v>80</v>
      </c>
      <c r="U24" s="106"/>
      <c r="V24" s="104" t="s">
        <v>79</v>
      </c>
      <c r="W24" s="105" t="s">
        <v>79</v>
      </c>
      <c r="X24" s="106" t="s">
        <v>79</v>
      </c>
      <c r="Y24" s="104"/>
      <c r="Z24" s="105"/>
      <c r="AA24" s="106"/>
      <c r="AB24" s="104"/>
      <c r="AC24" s="107"/>
      <c r="AD24" s="108"/>
      <c r="AE24" s="109"/>
      <c r="AF24" s="107"/>
      <c r="AG24" s="108"/>
      <c r="AH24" s="109"/>
      <c r="AI24" s="107"/>
      <c r="AJ24" s="108"/>
      <c r="AK24" s="110"/>
      <c r="AL24" s="111"/>
      <c r="AM24" s="112"/>
      <c r="AN24" s="110"/>
      <c r="AO24" s="107"/>
      <c r="AP24" s="108"/>
      <c r="AQ24" s="113" t="s">
        <v>70</v>
      </c>
      <c r="AR24" s="57">
        <f t="shared" si="0"/>
        <v>381</v>
      </c>
    </row>
    <row r="25" spans="1:44" ht="15" customHeight="1">
      <c r="A25" s="79">
        <v>14</v>
      </c>
      <c r="B25" s="80">
        <v>138</v>
      </c>
      <c r="C25" s="81" t="s">
        <v>54</v>
      </c>
      <c r="D25" s="82" t="s">
        <v>55</v>
      </c>
      <c r="E25" s="83" t="s">
        <v>47</v>
      </c>
      <c r="F25" s="98">
        <v>1.31</v>
      </c>
      <c r="G25" s="100"/>
      <c r="H25" s="100"/>
      <c r="I25" s="103" t="s">
        <v>80</v>
      </c>
      <c r="J25" s="103" t="s">
        <v>80</v>
      </c>
      <c r="K25" s="103" t="s">
        <v>80</v>
      </c>
      <c r="L25" s="103" t="s">
        <v>80</v>
      </c>
      <c r="M25" s="104" t="s">
        <v>79</v>
      </c>
      <c r="N25" s="105" t="s">
        <v>79</v>
      </c>
      <c r="O25" s="106" t="s">
        <v>80</v>
      </c>
      <c r="P25" s="104" t="s">
        <v>80</v>
      </c>
      <c r="Q25" s="105"/>
      <c r="R25" s="106"/>
      <c r="S25" s="104" t="s">
        <v>79</v>
      </c>
      <c r="T25" s="105" t="s">
        <v>80</v>
      </c>
      <c r="U25" s="106"/>
      <c r="V25" s="104" t="s">
        <v>79</v>
      </c>
      <c r="W25" s="105" t="s">
        <v>79</v>
      </c>
      <c r="X25" s="106" t="s">
        <v>79</v>
      </c>
      <c r="Y25" s="104"/>
      <c r="Z25" s="105"/>
      <c r="AA25" s="106"/>
      <c r="AB25" s="104"/>
      <c r="AC25" s="107"/>
      <c r="AD25" s="108"/>
      <c r="AE25" s="109"/>
      <c r="AF25" s="107"/>
      <c r="AG25" s="108"/>
      <c r="AH25" s="109"/>
      <c r="AI25" s="107"/>
      <c r="AJ25" s="108"/>
      <c r="AK25" s="110"/>
      <c r="AL25" s="111"/>
      <c r="AM25" s="112"/>
      <c r="AN25" s="110"/>
      <c r="AO25" s="107"/>
      <c r="AP25" s="108"/>
      <c r="AQ25" s="113" t="s">
        <v>70</v>
      </c>
      <c r="AR25" s="57">
        <f t="shared" si="0"/>
        <v>381</v>
      </c>
    </row>
    <row r="26" spans="1:44" ht="15" customHeight="1">
      <c r="A26" s="79">
        <v>15</v>
      </c>
      <c r="B26" s="80">
        <v>91</v>
      </c>
      <c r="C26" s="81" t="s">
        <v>63</v>
      </c>
      <c r="D26" s="82" t="s">
        <v>64</v>
      </c>
      <c r="E26" s="83" t="s">
        <v>65</v>
      </c>
      <c r="F26" s="98">
        <v>1.43</v>
      </c>
      <c r="G26" s="100"/>
      <c r="H26" s="100"/>
      <c r="I26" s="103"/>
      <c r="J26" s="103"/>
      <c r="K26" s="103"/>
      <c r="L26" s="103"/>
      <c r="M26" s="104" t="s">
        <v>80</v>
      </c>
      <c r="N26" s="105"/>
      <c r="O26" s="106"/>
      <c r="P26" s="104" t="s">
        <v>82</v>
      </c>
      <c r="Q26" s="105"/>
      <c r="R26" s="106"/>
      <c r="S26" s="104" t="s">
        <v>79</v>
      </c>
      <c r="T26" s="105" t="s">
        <v>80</v>
      </c>
      <c r="U26" s="106"/>
      <c r="V26" s="104" t="s">
        <v>80</v>
      </c>
      <c r="W26" s="105"/>
      <c r="X26" s="106"/>
      <c r="Y26" s="104" t="s">
        <v>80</v>
      </c>
      <c r="Z26" s="105"/>
      <c r="AA26" s="106"/>
      <c r="AB26" s="104" t="s">
        <v>79</v>
      </c>
      <c r="AC26" s="107" t="s">
        <v>79</v>
      </c>
      <c r="AD26" s="108" t="s">
        <v>80</v>
      </c>
      <c r="AE26" s="109" t="s">
        <v>79</v>
      </c>
      <c r="AF26" s="107" t="s">
        <v>79</v>
      </c>
      <c r="AG26" s="108" t="s">
        <v>79</v>
      </c>
      <c r="AH26" s="109"/>
      <c r="AI26" s="107"/>
      <c r="AJ26" s="108"/>
      <c r="AK26" s="110"/>
      <c r="AL26" s="111"/>
      <c r="AM26" s="112"/>
      <c r="AN26" s="110"/>
      <c r="AO26" s="107"/>
      <c r="AP26" s="108"/>
      <c r="AQ26" s="113" t="s">
        <v>73</v>
      </c>
      <c r="AR26" s="57">
        <f t="shared" si="0"/>
        <v>449</v>
      </c>
    </row>
    <row r="27" spans="1:44" ht="15" customHeight="1">
      <c r="A27" s="79">
        <v>16</v>
      </c>
      <c r="B27" s="80">
        <v>147</v>
      </c>
      <c r="C27" s="81" t="s">
        <v>41</v>
      </c>
      <c r="D27" s="82" t="s">
        <v>42</v>
      </c>
      <c r="E27" s="83" t="s">
        <v>38</v>
      </c>
      <c r="F27" s="98">
        <v>1.4</v>
      </c>
      <c r="G27" s="100"/>
      <c r="H27" s="100"/>
      <c r="I27" s="103"/>
      <c r="J27" s="103"/>
      <c r="K27" s="103"/>
      <c r="L27" s="103" t="s">
        <v>80</v>
      </c>
      <c r="M27" s="104" t="s">
        <v>80</v>
      </c>
      <c r="N27" s="105"/>
      <c r="O27" s="106"/>
      <c r="P27" s="104" t="s">
        <v>80</v>
      </c>
      <c r="Q27" s="105"/>
      <c r="R27" s="106"/>
      <c r="S27" s="104" t="s">
        <v>80</v>
      </c>
      <c r="T27" s="105"/>
      <c r="U27" s="106"/>
      <c r="V27" s="104" t="s">
        <v>80</v>
      </c>
      <c r="W27" s="105"/>
      <c r="X27" s="106"/>
      <c r="Y27" s="104" t="s">
        <v>79</v>
      </c>
      <c r="Z27" s="105" t="s">
        <v>79</v>
      </c>
      <c r="AA27" s="106" t="s">
        <v>80</v>
      </c>
      <c r="AB27" s="104" t="s">
        <v>79</v>
      </c>
      <c r="AC27" s="107" t="s">
        <v>79</v>
      </c>
      <c r="AD27" s="108" t="s">
        <v>79</v>
      </c>
      <c r="AE27" s="109"/>
      <c r="AF27" s="107"/>
      <c r="AG27" s="108"/>
      <c r="AH27" s="109"/>
      <c r="AI27" s="107"/>
      <c r="AJ27" s="108"/>
      <c r="AK27" s="110"/>
      <c r="AL27" s="111"/>
      <c r="AM27" s="112"/>
      <c r="AN27" s="110"/>
      <c r="AO27" s="107"/>
      <c r="AP27" s="108"/>
      <c r="AQ27" s="113" t="s">
        <v>72</v>
      </c>
      <c r="AR27" s="57">
        <f t="shared" si="0"/>
        <v>426</v>
      </c>
    </row>
    <row r="28" spans="1:44" ht="15" customHeight="1">
      <c r="A28" s="79">
        <v>17</v>
      </c>
      <c r="B28" s="80">
        <v>140</v>
      </c>
      <c r="C28" s="81" t="s">
        <v>50</v>
      </c>
      <c r="D28" s="82" t="s">
        <v>51</v>
      </c>
      <c r="E28" s="83" t="s">
        <v>47</v>
      </c>
      <c r="F28" s="98">
        <v>1.43</v>
      </c>
      <c r="G28" s="100"/>
      <c r="H28" s="100"/>
      <c r="I28" s="103"/>
      <c r="J28" s="103"/>
      <c r="K28" s="103"/>
      <c r="L28" s="103"/>
      <c r="M28" s="104" t="s">
        <v>80</v>
      </c>
      <c r="N28" s="105"/>
      <c r="O28" s="106"/>
      <c r="P28" s="104" t="s">
        <v>79</v>
      </c>
      <c r="Q28" s="105" t="s">
        <v>80</v>
      </c>
      <c r="R28" s="106"/>
      <c r="S28" s="104" t="s">
        <v>79</v>
      </c>
      <c r="T28" s="105" t="s">
        <v>80</v>
      </c>
      <c r="U28" s="106"/>
      <c r="V28" s="104" t="s">
        <v>79</v>
      </c>
      <c r="W28" s="105" t="s">
        <v>80</v>
      </c>
      <c r="X28" s="106"/>
      <c r="Y28" s="104" t="s">
        <v>79</v>
      </c>
      <c r="Z28" s="105" t="s">
        <v>79</v>
      </c>
      <c r="AA28" s="106" t="s">
        <v>79</v>
      </c>
      <c r="AB28" s="104"/>
      <c r="AC28" s="107"/>
      <c r="AD28" s="108"/>
      <c r="AE28" s="109"/>
      <c r="AF28" s="107"/>
      <c r="AG28" s="108"/>
      <c r="AH28" s="109"/>
      <c r="AI28" s="107"/>
      <c r="AJ28" s="108"/>
      <c r="AK28" s="110"/>
      <c r="AL28" s="111"/>
      <c r="AM28" s="112"/>
      <c r="AN28" s="110"/>
      <c r="AO28" s="107"/>
      <c r="AP28" s="108"/>
      <c r="AQ28" s="113" t="s">
        <v>71</v>
      </c>
      <c r="AR28" s="57">
        <f t="shared" si="0"/>
        <v>404</v>
      </c>
    </row>
    <row r="29" spans="1:44" ht="15" customHeight="1">
      <c r="A29" s="79"/>
      <c r="B29" s="80"/>
      <c r="C29" s="81"/>
      <c r="D29" s="82"/>
      <c r="E29" s="83"/>
      <c r="F29" s="98"/>
      <c r="G29" s="100"/>
      <c r="H29" s="100"/>
      <c r="I29" s="100"/>
      <c r="J29" s="100"/>
      <c r="K29" s="100"/>
      <c r="L29" s="100"/>
      <c r="M29" s="60"/>
      <c r="N29" s="61"/>
      <c r="O29" s="62"/>
      <c r="P29" s="60"/>
      <c r="Q29" s="61"/>
      <c r="R29" s="62"/>
      <c r="S29" s="60"/>
      <c r="T29" s="61"/>
      <c r="U29" s="62"/>
      <c r="V29" s="60"/>
      <c r="W29" s="61"/>
      <c r="X29" s="62"/>
      <c r="Y29" s="60"/>
      <c r="Z29" s="61"/>
      <c r="AA29" s="62"/>
      <c r="AB29" s="60"/>
      <c r="AC29" s="63"/>
      <c r="AD29" s="64"/>
      <c r="AE29" s="65"/>
      <c r="AF29" s="63"/>
      <c r="AG29" s="64"/>
      <c r="AH29" s="65"/>
      <c r="AI29" s="63"/>
      <c r="AJ29" s="64"/>
      <c r="AK29" s="66"/>
      <c r="AL29" s="67"/>
      <c r="AM29" s="68"/>
      <c r="AN29" s="66"/>
      <c r="AO29" s="63"/>
      <c r="AP29" s="64"/>
      <c r="AQ29" s="42"/>
      <c r="AR29" s="57">
        <f>IF(ISBLANK(AQ29),"",TRUNC(0.8465*(AQ29*100-75)^1.42))</f>
      </c>
    </row>
    <row r="30" spans="1:44" ht="15" customHeight="1">
      <c r="A30" s="71"/>
      <c r="B30" s="47"/>
      <c r="C30" s="46"/>
      <c r="D30" s="48"/>
      <c r="E30" s="49"/>
      <c r="F30" s="99"/>
      <c r="G30" s="101"/>
      <c r="H30" s="101"/>
      <c r="I30" s="101"/>
      <c r="J30" s="101"/>
      <c r="K30" s="101"/>
      <c r="L30" s="101"/>
      <c r="M30" s="60"/>
      <c r="N30" s="61"/>
      <c r="O30" s="62"/>
      <c r="P30" s="60"/>
      <c r="Q30" s="61"/>
      <c r="R30" s="62"/>
      <c r="S30" s="60"/>
      <c r="T30" s="61"/>
      <c r="U30" s="62"/>
      <c r="V30" s="60"/>
      <c r="W30" s="61"/>
      <c r="X30" s="62"/>
      <c r="Y30" s="60"/>
      <c r="Z30" s="61"/>
      <c r="AA30" s="62"/>
      <c r="AB30" s="60"/>
      <c r="AC30" s="63"/>
      <c r="AD30" s="64"/>
      <c r="AE30" s="65"/>
      <c r="AF30" s="63"/>
      <c r="AG30" s="64"/>
      <c r="AH30" s="65"/>
      <c r="AI30" s="63"/>
      <c r="AJ30" s="64"/>
      <c r="AK30" s="66"/>
      <c r="AL30" s="67"/>
      <c r="AM30" s="68"/>
      <c r="AN30" s="66"/>
      <c r="AO30" s="63"/>
      <c r="AP30" s="64"/>
      <c r="AQ30" s="42"/>
      <c r="AR30" s="57">
        <f>IF(ISBLANK(AQ30),"",TRUNC(0.8465*(AQ30*100-75)^1.42))</f>
      </c>
    </row>
    <row r="31" spans="1:44" ht="15" customHeight="1">
      <c r="A31" s="23"/>
      <c r="B31" s="24"/>
      <c r="C31" s="25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7"/>
      <c r="AD31" s="27"/>
      <c r="AE31" s="27"/>
      <c r="AF31" s="27"/>
      <c r="AG31" s="27"/>
      <c r="AH31" s="27"/>
      <c r="AI31" s="27"/>
      <c r="AJ31" s="27"/>
      <c r="AK31" s="9"/>
      <c r="AL31" s="9"/>
      <c r="AM31" s="9"/>
      <c r="AN31" s="9"/>
      <c r="AO31" s="27"/>
      <c r="AP31" s="27"/>
      <c r="AQ31" s="13"/>
      <c r="AR31" s="9"/>
    </row>
    <row r="32" spans="1:44" ht="15" customHeight="1">
      <c r="A32" s="23"/>
      <c r="B32" s="24"/>
      <c r="C32" s="25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7"/>
      <c r="AD32" s="27"/>
      <c r="AE32" s="27"/>
      <c r="AF32" s="27"/>
      <c r="AG32" s="27"/>
      <c r="AH32" s="27"/>
      <c r="AI32" s="27"/>
      <c r="AJ32" s="27"/>
      <c r="AK32" s="9"/>
      <c r="AL32" s="9"/>
      <c r="AM32" s="9"/>
      <c r="AN32" s="9"/>
      <c r="AO32" s="27"/>
      <c r="AP32" s="27"/>
      <c r="AQ32" s="13"/>
      <c r="AR32" s="9"/>
    </row>
    <row r="33" spans="1:44" ht="15" customHeight="1">
      <c r="A33" s="23"/>
      <c r="B33" s="24"/>
      <c r="C33" s="25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7"/>
      <c r="AD33" s="27"/>
      <c r="AE33" s="27"/>
      <c r="AF33" s="27"/>
      <c r="AG33" s="27"/>
      <c r="AH33" s="27"/>
      <c r="AI33" s="27"/>
      <c r="AJ33" s="27"/>
      <c r="AK33" s="9"/>
      <c r="AL33" s="9"/>
      <c r="AM33" s="9"/>
      <c r="AN33" s="9"/>
      <c r="AO33" s="27"/>
      <c r="AP33" s="27"/>
      <c r="AQ33" s="13"/>
      <c r="AR33" s="9"/>
    </row>
    <row r="34" spans="1:44" ht="15" customHeight="1">
      <c r="A34" s="23"/>
      <c r="B34" s="24"/>
      <c r="C34" s="25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7"/>
      <c r="AD34" s="27"/>
      <c r="AE34" s="27"/>
      <c r="AF34" s="27"/>
      <c r="AG34" s="27"/>
      <c r="AH34" s="27"/>
      <c r="AI34" s="27"/>
      <c r="AJ34" s="27"/>
      <c r="AK34" s="9"/>
      <c r="AL34" s="9"/>
      <c r="AM34" s="9"/>
      <c r="AN34" s="9"/>
      <c r="AO34" s="27"/>
      <c r="AP34" s="27"/>
      <c r="AQ34" s="13"/>
      <c r="AR34" s="9"/>
    </row>
    <row r="35" spans="1:44" ht="15" customHeight="1">
      <c r="A35" s="23"/>
      <c r="B35" s="24"/>
      <c r="C35" s="25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7"/>
      <c r="AD35" s="27"/>
      <c r="AE35" s="27"/>
      <c r="AF35" s="27"/>
      <c r="AG35" s="27"/>
      <c r="AH35" s="27"/>
      <c r="AI35" s="27"/>
      <c r="AJ35" s="27"/>
      <c r="AK35" s="9"/>
      <c r="AL35" s="9"/>
      <c r="AM35" s="9"/>
      <c r="AN35" s="9"/>
      <c r="AO35" s="27"/>
      <c r="AP35" s="27"/>
      <c r="AQ35" s="13"/>
      <c r="AR35" s="9"/>
    </row>
    <row r="36" spans="1:3" ht="12.75">
      <c r="A36" s="28"/>
      <c r="B36" s="21"/>
      <c r="C36" s="29"/>
    </row>
    <row r="37" spans="2:39" ht="12.75">
      <c r="B37" s="31"/>
      <c r="C37" s="31"/>
      <c r="AG37" s="173"/>
      <c r="AH37" s="173"/>
      <c r="AI37" s="173"/>
      <c r="AJ37" s="173"/>
      <c r="AK37" s="173"/>
      <c r="AL37" s="173"/>
      <c r="AM37" s="173"/>
    </row>
    <row r="38" spans="33:39" ht="12.75">
      <c r="AG38" s="18"/>
      <c r="AH38" s="18"/>
      <c r="AI38" s="18"/>
      <c r="AJ38" s="18"/>
      <c r="AK38" s="5"/>
      <c r="AL38" s="5"/>
      <c r="AM38" s="5"/>
    </row>
    <row r="39" spans="2:39" ht="12.75">
      <c r="B39" s="31"/>
      <c r="C39" s="31"/>
      <c r="AG39" s="173"/>
      <c r="AH39" s="173"/>
      <c r="AI39" s="173"/>
      <c r="AJ39" s="173"/>
      <c r="AK39" s="173"/>
      <c r="AL39" s="173"/>
      <c r="AM39" s="173"/>
    </row>
    <row r="40" ht="12.75">
      <c r="C40" s="20"/>
    </row>
    <row r="41" ht="12.75">
      <c r="C41" s="20"/>
    </row>
    <row r="42" ht="12.75">
      <c r="C42" s="20"/>
    </row>
    <row r="43" ht="12.75">
      <c r="C43" s="20"/>
    </row>
    <row r="44" ht="12.75">
      <c r="C44" s="20"/>
    </row>
    <row r="45" ht="12.75">
      <c r="C45" s="20"/>
    </row>
  </sheetData>
  <sheetProtection/>
  <mergeCells count="15">
    <mergeCell ref="AG39:AM39"/>
    <mergeCell ref="AK11:AM11"/>
    <mergeCell ref="AN11:AP11"/>
    <mergeCell ref="Y11:AA11"/>
    <mergeCell ref="AB11:AD11"/>
    <mergeCell ref="AE11:AG11"/>
    <mergeCell ref="AH11:AJ11"/>
    <mergeCell ref="AG37:AM37"/>
    <mergeCell ref="A4:AR4"/>
    <mergeCell ref="A8:AR8"/>
    <mergeCell ref="A9:AR9"/>
    <mergeCell ref="M11:O11"/>
    <mergeCell ref="P11:R11"/>
    <mergeCell ref="S11:U11"/>
    <mergeCell ref="V11:X11"/>
  </mergeCells>
  <printOptions horizontalCentered="1"/>
  <pageMargins left="0.1968503937007874" right="0.1968503937007874" top="0.3937007874015748" bottom="0.1968503937007874" header="0.15748031496062992" footer="0.1968503937007874"/>
  <pageSetup horizontalDpi="600" verticalDpi="600" orientation="landscape" paperSize="9" scale="90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view="pageLayout" workbookViewId="0" topLeftCell="A16">
      <selection activeCell="I25" sqref="I25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18.00390625" style="5" bestFit="1" customWidth="1"/>
    <col min="4" max="4" width="10.140625" style="12" bestFit="1" customWidth="1"/>
    <col min="5" max="5" width="16.57421875" style="5" customWidth="1"/>
    <col min="6" max="6" width="8.7109375" style="7" customWidth="1"/>
    <col min="7" max="9" width="8.7109375" style="6" customWidth="1"/>
    <col min="10" max="16384" width="9.140625" style="1" customWidth="1"/>
  </cols>
  <sheetData>
    <row r="1" spans="1:10" ht="22.5">
      <c r="A1" s="169" t="s">
        <v>2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39"/>
      <c r="C4" s="39" t="s">
        <v>3</v>
      </c>
      <c r="D4" s="6"/>
      <c r="E4" s="8"/>
      <c r="G4" s="40"/>
      <c r="H4" s="41"/>
      <c r="I4" s="41"/>
    </row>
    <row r="5" spans="2:9" ht="18.75">
      <c r="B5" s="39"/>
      <c r="C5" s="39" t="s">
        <v>20</v>
      </c>
      <c r="D5" s="6"/>
      <c r="E5" s="8"/>
      <c r="G5" s="40"/>
      <c r="H5" s="41"/>
      <c r="I5" s="41"/>
    </row>
    <row r="6" spans="4:5" ht="18.75">
      <c r="D6" s="6"/>
      <c r="E6" s="8"/>
    </row>
    <row r="7" spans="1:10" s="9" customFormat="1" ht="18.75" customHeight="1">
      <c r="A7" s="170" t="s">
        <v>0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s="9" customFormat="1" ht="18.75" customHeight="1">
      <c r="A8" s="170" t="s">
        <v>14</v>
      </c>
      <c r="B8" s="170"/>
      <c r="C8" s="170"/>
      <c r="D8" s="170"/>
      <c r="E8" s="170"/>
      <c r="F8" s="170"/>
      <c r="G8" s="170"/>
      <c r="H8" s="170"/>
      <c r="I8" s="170"/>
      <c r="J8" s="170"/>
    </row>
    <row r="9" spans="1:10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  <c r="J9" s="44">
        <v>1.1574074074074073E-05</v>
      </c>
    </row>
    <row r="10" spans="1:10" s="9" customFormat="1" ht="29.25" customHeight="1">
      <c r="A10" s="34"/>
      <c r="B10" s="34" t="s">
        <v>4</v>
      </c>
      <c r="C10" s="34" t="s">
        <v>5</v>
      </c>
      <c r="D10" s="34" t="s">
        <v>6</v>
      </c>
      <c r="E10" s="35" t="s">
        <v>7</v>
      </c>
      <c r="F10" s="34"/>
      <c r="G10" s="34"/>
      <c r="H10" s="34"/>
      <c r="I10" s="34" t="s">
        <v>8</v>
      </c>
      <c r="J10" s="34" t="s">
        <v>9</v>
      </c>
    </row>
    <row r="11" spans="1:10" s="9" customFormat="1" ht="17.25" customHeight="1">
      <c r="A11" s="34"/>
      <c r="B11" s="34"/>
      <c r="C11" s="91" t="s">
        <v>15</v>
      </c>
      <c r="D11" s="34"/>
      <c r="E11" s="35"/>
      <c r="F11" s="34"/>
      <c r="G11" s="34"/>
      <c r="H11" s="34"/>
      <c r="I11" s="97"/>
      <c r="J11" s="34"/>
    </row>
    <row r="12" spans="1:10" ht="15" customHeight="1">
      <c r="A12" s="79">
        <v>1</v>
      </c>
      <c r="B12" s="80">
        <v>148</v>
      </c>
      <c r="C12" s="81" t="s">
        <v>39</v>
      </c>
      <c r="D12" s="82" t="s">
        <v>40</v>
      </c>
      <c r="E12" s="83" t="s">
        <v>38</v>
      </c>
      <c r="F12" s="37"/>
      <c r="G12" s="38"/>
      <c r="H12" s="38"/>
      <c r="I12" s="45">
        <v>0.0023011574074074076</v>
      </c>
      <c r="J12" s="43">
        <f>IF(ISBLANK(I12),"",INT(0.08713*(305.5-(I12/$J$9))^1.85))</f>
        <v>492</v>
      </c>
    </row>
    <row r="13" spans="1:10" ht="15" customHeight="1">
      <c r="A13" s="79">
        <v>2</v>
      </c>
      <c r="B13" s="80">
        <v>140</v>
      </c>
      <c r="C13" s="81" t="s">
        <v>50</v>
      </c>
      <c r="D13" s="82" t="s">
        <v>51</v>
      </c>
      <c r="E13" s="83" t="s">
        <v>47</v>
      </c>
      <c r="F13" s="37"/>
      <c r="G13" s="38"/>
      <c r="H13" s="38"/>
      <c r="I13" s="45">
        <v>0.0025228009259259257</v>
      </c>
      <c r="J13" s="43">
        <f>IF(ISBLANK(I13),"",INT(0.08713*(305.5-(I13/$J$9))^1.85))</f>
        <v>341</v>
      </c>
    </row>
    <row r="14" spans="1:10" ht="15" customHeight="1">
      <c r="A14" s="79">
        <v>3</v>
      </c>
      <c r="B14" s="80">
        <v>138</v>
      </c>
      <c r="C14" s="81" t="s">
        <v>54</v>
      </c>
      <c r="D14" s="82" t="s">
        <v>55</v>
      </c>
      <c r="E14" s="83" t="s">
        <v>47</v>
      </c>
      <c r="F14" s="37"/>
      <c r="G14" s="38"/>
      <c r="H14" s="38"/>
      <c r="I14" s="45">
        <v>0.00265</v>
      </c>
      <c r="J14" s="43">
        <f>IF(ISBLANK(I14),"",INT(0.08713*(305.5-(I14/$J$9))^1.85))</f>
        <v>266</v>
      </c>
    </row>
    <row r="15" spans="1:10" ht="15" customHeight="1">
      <c r="A15" s="79">
        <v>4</v>
      </c>
      <c r="B15" s="80">
        <v>149</v>
      </c>
      <c r="C15" s="81" t="s">
        <v>36</v>
      </c>
      <c r="D15" s="82" t="s">
        <v>37</v>
      </c>
      <c r="E15" s="83" t="s">
        <v>38</v>
      </c>
      <c r="F15" s="37"/>
      <c r="G15" s="38"/>
      <c r="H15" s="38"/>
      <c r="I15" s="45">
        <v>0.0026531249999999997</v>
      </c>
      <c r="J15" s="43">
        <f>IF(ISBLANK(I15),"",INT(0.08713*(305.5-(I15/$J$9))^1.85))</f>
        <v>264</v>
      </c>
    </row>
    <row r="16" spans="1:10" ht="15" customHeight="1">
      <c r="A16" s="79">
        <v>5</v>
      </c>
      <c r="B16" s="80">
        <v>147</v>
      </c>
      <c r="C16" s="81" t="s">
        <v>41</v>
      </c>
      <c r="D16" s="82" t="s">
        <v>42</v>
      </c>
      <c r="E16" s="83" t="s">
        <v>38</v>
      </c>
      <c r="F16" s="37"/>
      <c r="G16" s="38"/>
      <c r="H16" s="38"/>
      <c r="I16" s="45">
        <v>0.00278275462962963</v>
      </c>
      <c r="J16" s="43">
        <f>IF(ISBLANK(I16),"",INT(0.08713*(305.5-(I16/$J$9))^1.85))</f>
        <v>197</v>
      </c>
    </row>
    <row r="17" spans="1:10" ht="15" customHeight="1">
      <c r="A17" s="79"/>
      <c r="B17" s="80"/>
      <c r="C17" s="91" t="s">
        <v>16</v>
      </c>
      <c r="D17" s="82"/>
      <c r="E17" s="83"/>
      <c r="F17" s="37"/>
      <c r="G17" s="38"/>
      <c r="H17" s="38"/>
      <c r="I17" s="45"/>
      <c r="J17" s="43"/>
    </row>
    <row r="18" spans="1:10" ht="15" customHeight="1">
      <c r="A18" s="79">
        <v>1</v>
      </c>
      <c r="B18" s="80">
        <v>137</v>
      </c>
      <c r="C18" s="81" t="s">
        <v>56</v>
      </c>
      <c r="D18" s="82" t="s">
        <v>57</v>
      </c>
      <c r="E18" s="83" t="s">
        <v>47</v>
      </c>
      <c r="F18" s="37"/>
      <c r="G18" s="38"/>
      <c r="H18" s="38"/>
      <c r="I18" s="45">
        <v>0.0023126157407407405</v>
      </c>
      <c r="J18" s="43">
        <f aca="true" t="shared" si="0" ref="J18:J23">IF(ISBLANK(I18),"",INT(0.08713*(305.5-(I18/$J$9))^1.85))</f>
        <v>483</v>
      </c>
    </row>
    <row r="19" spans="1:10" ht="15" customHeight="1">
      <c r="A19" s="79">
        <v>2</v>
      </c>
      <c r="B19" s="80">
        <v>146</v>
      </c>
      <c r="C19" s="81" t="s">
        <v>43</v>
      </c>
      <c r="D19" s="82" t="s">
        <v>44</v>
      </c>
      <c r="E19" s="83" t="s">
        <v>38</v>
      </c>
      <c r="F19" s="37"/>
      <c r="G19" s="38"/>
      <c r="H19" s="38"/>
      <c r="I19" s="45">
        <v>0.002340509259259259</v>
      </c>
      <c r="J19" s="43">
        <f t="shared" si="0"/>
        <v>463</v>
      </c>
    </row>
    <row r="20" spans="1:10" ht="15" customHeight="1">
      <c r="A20" s="79">
        <v>3</v>
      </c>
      <c r="B20" s="80">
        <v>176</v>
      </c>
      <c r="C20" s="81" t="s">
        <v>27</v>
      </c>
      <c r="D20" s="82" t="s">
        <v>28</v>
      </c>
      <c r="E20" s="83" t="s">
        <v>29</v>
      </c>
      <c r="F20" s="37"/>
      <c r="G20" s="38"/>
      <c r="H20" s="38"/>
      <c r="I20" s="45">
        <v>0.002438425925925926</v>
      </c>
      <c r="J20" s="43">
        <f t="shared" si="0"/>
        <v>395</v>
      </c>
    </row>
    <row r="21" spans="1:10" ht="15" customHeight="1">
      <c r="A21" s="79">
        <v>4</v>
      </c>
      <c r="B21" s="80">
        <v>139</v>
      </c>
      <c r="C21" s="81" t="s">
        <v>52</v>
      </c>
      <c r="D21" s="82" t="s">
        <v>53</v>
      </c>
      <c r="E21" s="83" t="s">
        <v>47</v>
      </c>
      <c r="F21" s="37"/>
      <c r="G21" s="38"/>
      <c r="H21" s="38"/>
      <c r="I21" s="45">
        <v>0.0025113425925925924</v>
      </c>
      <c r="J21" s="43">
        <f t="shared" si="0"/>
        <v>348</v>
      </c>
    </row>
    <row r="22" spans="1:10" ht="15" customHeight="1">
      <c r="A22" s="79">
        <v>5</v>
      </c>
      <c r="B22" s="80">
        <v>166</v>
      </c>
      <c r="C22" s="81" t="s">
        <v>30</v>
      </c>
      <c r="D22" s="82" t="s">
        <v>31</v>
      </c>
      <c r="E22" s="83" t="s">
        <v>32</v>
      </c>
      <c r="F22" s="37"/>
      <c r="G22" s="38"/>
      <c r="H22" s="38"/>
      <c r="I22" s="45">
        <v>0.00266724537037037</v>
      </c>
      <c r="J22" s="43">
        <f t="shared" si="0"/>
        <v>256</v>
      </c>
    </row>
    <row r="23" spans="1:10" ht="15" customHeight="1">
      <c r="A23" s="79">
        <v>6</v>
      </c>
      <c r="B23" s="94">
        <v>199</v>
      </c>
      <c r="C23" s="84" t="s">
        <v>22</v>
      </c>
      <c r="D23" s="85" t="s">
        <v>23</v>
      </c>
      <c r="E23" s="84" t="s">
        <v>21</v>
      </c>
      <c r="F23" s="37"/>
      <c r="G23" s="38"/>
      <c r="H23" s="38"/>
      <c r="I23" s="45">
        <v>0.002707523148148148</v>
      </c>
      <c r="J23" s="43">
        <f t="shared" si="0"/>
        <v>235</v>
      </c>
    </row>
    <row r="24" spans="1:10" ht="15" customHeight="1">
      <c r="A24" s="79"/>
      <c r="B24" s="80"/>
      <c r="C24" s="91" t="s">
        <v>17</v>
      </c>
      <c r="D24" s="82"/>
      <c r="E24" s="83"/>
      <c r="F24" s="37"/>
      <c r="G24" s="38"/>
      <c r="H24" s="38"/>
      <c r="I24" s="45"/>
      <c r="J24" s="43"/>
    </row>
    <row r="25" spans="1:10" ht="15" customHeight="1">
      <c r="A25" s="79">
        <v>1</v>
      </c>
      <c r="B25" s="80">
        <v>150</v>
      </c>
      <c r="C25" s="81" t="s">
        <v>33</v>
      </c>
      <c r="D25" s="82" t="s">
        <v>34</v>
      </c>
      <c r="E25" s="83" t="s">
        <v>35</v>
      </c>
      <c r="F25" s="37"/>
      <c r="G25" s="38"/>
      <c r="H25" s="38"/>
      <c r="I25" s="45">
        <v>0.0022010416666666667</v>
      </c>
      <c r="J25" s="43">
        <f aca="true" t="shared" si="1" ref="J25:J30">IF(ISBLANK(I25),"",INT(0.08713*(305.5-(I25/$J$9))^1.85))</f>
        <v>568</v>
      </c>
    </row>
    <row r="26" spans="1:10" ht="15" customHeight="1">
      <c r="A26" s="79">
        <v>2</v>
      </c>
      <c r="B26" s="80">
        <v>117</v>
      </c>
      <c r="C26" s="81" t="s">
        <v>58</v>
      </c>
      <c r="D26" s="82" t="s">
        <v>59</v>
      </c>
      <c r="E26" s="83" t="s">
        <v>60</v>
      </c>
      <c r="F26" s="37"/>
      <c r="G26" s="38"/>
      <c r="H26" s="38"/>
      <c r="I26" s="45">
        <v>0.0022436342592592595</v>
      </c>
      <c r="J26" s="43">
        <f t="shared" si="1"/>
        <v>535</v>
      </c>
    </row>
    <row r="27" spans="1:10" ht="15" customHeight="1">
      <c r="A27" s="79">
        <v>3</v>
      </c>
      <c r="B27" s="80">
        <v>187</v>
      </c>
      <c r="C27" s="81" t="s">
        <v>24</v>
      </c>
      <c r="D27" s="82" t="s">
        <v>25</v>
      </c>
      <c r="E27" s="83" t="s">
        <v>26</v>
      </c>
      <c r="F27" s="37"/>
      <c r="G27" s="38"/>
      <c r="H27" s="38"/>
      <c r="I27" s="45">
        <v>0.002245486111111111</v>
      </c>
      <c r="J27" s="43">
        <f t="shared" si="1"/>
        <v>534</v>
      </c>
    </row>
    <row r="28" spans="1:10" ht="15" customHeight="1">
      <c r="A28" s="79">
        <v>4</v>
      </c>
      <c r="B28" s="80">
        <v>91</v>
      </c>
      <c r="C28" s="81" t="s">
        <v>63</v>
      </c>
      <c r="D28" s="82" t="s">
        <v>64</v>
      </c>
      <c r="E28" s="83" t="s">
        <v>65</v>
      </c>
      <c r="F28" s="37"/>
      <c r="G28" s="38"/>
      <c r="H28" s="38"/>
      <c r="I28" s="45">
        <v>0.002246064814814815</v>
      </c>
      <c r="J28" s="43">
        <f t="shared" si="1"/>
        <v>533</v>
      </c>
    </row>
    <row r="29" spans="1:10" ht="15" customHeight="1">
      <c r="A29" s="79">
        <v>5</v>
      </c>
      <c r="B29" s="80">
        <v>141</v>
      </c>
      <c r="C29" s="81" t="s">
        <v>48</v>
      </c>
      <c r="D29" s="82" t="s">
        <v>49</v>
      </c>
      <c r="E29" s="83" t="s">
        <v>47</v>
      </c>
      <c r="F29" s="37"/>
      <c r="G29" s="38"/>
      <c r="H29" s="38"/>
      <c r="I29" s="45">
        <v>0.0023243055555555556</v>
      </c>
      <c r="J29" s="43">
        <f t="shared" si="1"/>
        <v>475</v>
      </c>
    </row>
    <row r="30" spans="1:10" ht="15" customHeight="1">
      <c r="A30" s="79">
        <v>6</v>
      </c>
      <c r="B30" s="80">
        <v>142</v>
      </c>
      <c r="C30" s="81" t="s">
        <v>45</v>
      </c>
      <c r="D30" s="82" t="s">
        <v>46</v>
      </c>
      <c r="E30" s="83" t="s">
        <v>47</v>
      </c>
      <c r="F30" s="37"/>
      <c r="G30" s="38"/>
      <c r="H30" s="38"/>
      <c r="I30" s="45">
        <v>0.0025085648148148146</v>
      </c>
      <c r="J30" s="43">
        <f t="shared" si="1"/>
        <v>350</v>
      </c>
    </row>
    <row r="31" spans="1:10" ht="15" customHeight="1">
      <c r="A31" s="79"/>
      <c r="B31" s="80"/>
      <c r="C31" s="81"/>
      <c r="D31" s="82"/>
      <c r="E31" s="83"/>
      <c r="F31" s="37"/>
      <c r="G31" s="38"/>
      <c r="H31" s="38"/>
      <c r="I31" s="45"/>
      <c r="J31" s="43">
        <f aca="true" t="shared" si="2" ref="J31:J39">IF(ISBLANK(I31),"",INT(0.08713*(305.5-(I31/$J$9))^1.85))</f>
      </c>
    </row>
    <row r="32" spans="1:10" ht="15" customHeight="1">
      <c r="A32" s="79"/>
      <c r="B32" s="80"/>
      <c r="C32" s="81"/>
      <c r="D32" s="82"/>
      <c r="E32" s="83"/>
      <c r="F32" s="37"/>
      <c r="G32" s="38"/>
      <c r="H32" s="38"/>
      <c r="I32" s="45"/>
      <c r="J32" s="43">
        <f t="shared" si="2"/>
      </c>
    </row>
    <row r="33" spans="1:10" ht="15" customHeight="1">
      <c r="A33" s="79"/>
      <c r="B33" s="80"/>
      <c r="C33" s="81"/>
      <c r="D33" s="82"/>
      <c r="E33" s="83"/>
      <c r="F33" s="37"/>
      <c r="G33" s="38"/>
      <c r="H33" s="38"/>
      <c r="I33" s="45"/>
      <c r="J33" s="43">
        <f t="shared" si="2"/>
      </c>
    </row>
    <row r="34" spans="1:10" ht="15" customHeight="1">
      <c r="A34" s="79"/>
      <c r="B34" s="80"/>
      <c r="C34" s="81"/>
      <c r="D34" s="82"/>
      <c r="E34" s="83"/>
      <c r="F34" s="37"/>
      <c r="G34" s="38"/>
      <c r="H34" s="38"/>
      <c r="I34" s="45"/>
      <c r="J34" s="43">
        <f t="shared" si="2"/>
      </c>
    </row>
    <row r="35" spans="1:10" ht="15" customHeight="1">
      <c r="A35" s="79"/>
      <c r="B35" s="80"/>
      <c r="C35" s="81"/>
      <c r="D35" s="82"/>
      <c r="E35" s="83"/>
      <c r="F35" s="37"/>
      <c r="G35" s="38"/>
      <c r="H35" s="38"/>
      <c r="I35" s="45"/>
      <c r="J35" s="43">
        <f t="shared" si="2"/>
      </c>
    </row>
    <row r="36" spans="1:10" ht="15" customHeight="1">
      <c r="A36" s="79"/>
      <c r="B36" s="80"/>
      <c r="C36" s="81"/>
      <c r="D36" s="82"/>
      <c r="E36" s="83"/>
      <c r="F36" s="37"/>
      <c r="G36" s="38"/>
      <c r="H36" s="38"/>
      <c r="I36" s="45"/>
      <c r="J36" s="43">
        <f t="shared" si="2"/>
      </c>
    </row>
    <row r="37" spans="1:10" ht="15" customHeight="1">
      <c r="A37" s="79"/>
      <c r="B37" s="80"/>
      <c r="C37" s="81"/>
      <c r="D37" s="82"/>
      <c r="E37" s="83"/>
      <c r="F37" s="86"/>
      <c r="G37" s="87"/>
      <c r="H37" s="87"/>
      <c r="I37" s="87"/>
      <c r="J37" s="43">
        <f t="shared" si="2"/>
      </c>
    </row>
    <row r="38" spans="1:10" ht="15" customHeight="1">
      <c r="A38" s="79"/>
      <c r="B38" s="80"/>
      <c r="C38" s="81"/>
      <c r="D38" s="82"/>
      <c r="E38" s="83"/>
      <c r="F38" s="86"/>
      <c r="G38" s="87"/>
      <c r="H38" s="87"/>
      <c r="I38" s="87"/>
      <c r="J38" s="43">
        <f t="shared" si="2"/>
      </c>
    </row>
    <row r="39" spans="1:10" ht="15" customHeight="1">
      <c r="A39" s="79"/>
      <c r="B39" s="88"/>
      <c r="C39" s="89"/>
      <c r="D39" s="90"/>
      <c r="E39" s="89"/>
      <c r="F39" s="86"/>
      <c r="G39" s="87"/>
      <c r="H39" s="87"/>
      <c r="I39" s="87"/>
      <c r="J39" s="43">
        <f t="shared" si="2"/>
      </c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2"/>
  <headerFooter>
    <oddFooter>&amp;C&amp;G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Layout" workbookViewId="0" topLeftCell="A29">
      <selection activeCell="E42" sqref="D42:E42"/>
    </sheetView>
  </sheetViews>
  <sheetFormatPr defaultColWidth="9.140625" defaultRowHeight="12.75"/>
  <cols>
    <col min="1" max="1" width="2.8515625" style="132" customWidth="1"/>
    <col min="2" max="2" width="4.7109375" style="163" bestFit="1" customWidth="1"/>
    <col min="3" max="3" width="24.57421875" style="139" customWidth="1"/>
    <col min="4" max="4" width="7.8515625" style="134" customWidth="1"/>
    <col min="5" max="5" width="19.421875" style="139" customWidth="1"/>
    <col min="6" max="6" width="6.8515625" style="166" customWidth="1"/>
    <col min="7" max="7" width="7.8515625" style="117" customWidth="1"/>
    <col min="8" max="8" width="7.140625" style="117" customWidth="1"/>
    <col min="9" max="9" width="6.57421875" style="117" customWidth="1"/>
    <col min="10" max="10" width="9.57421875" style="119" customWidth="1"/>
    <col min="11" max="11" width="8.00390625" style="167" customWidth="1"/>
    <col min="12" max="12" width="29.57421875" style="168" customWidth="1"/>
    <col min="13" max="13" width="5.8515625" style="117" bestFit="1" customWidth="1"/>
    <col min="14" max="14" width="8.140625" style="117" customWidth="1"/>
    <col min="15" max="15" width="8.140625" style="118" customWidth="1"/>
    <col min="16" max="16" width="8.140625" style="117" customWidth="1"/>
    <col min="17" max="17" width="8.140625" style="119" customWidth="1"/>
    <col min="18" max="18" width="8.140625" style="117" customWidth="1"/>
    <col min="19" max="16384" width="9.140625" style="117" customWidth="1"/>
  </cols>
  <sheetData>
    <row r="1" spans="1:12" ht="18">
      <c r="A1" s="176" t="s">
        <v>154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2.75">
      <c r="A2" s="120"/>
      <c r="B2" s="121"/>
      <c r="C2" s="121"/>
      <c r="D2" s="122"/>
      <c r="E2" s="121"/>
      <c r="F2" s="123"/>
      <c r="G2" s="120"/>
      <c r="H2" s="120"/>
      <c r="I2" s="124"/>
      <c r="J2" s="125"/>
      <c r="K2" s="120"/>
      <c r="L2" s="126"/>
    </row>
    <row r="3" spans="1:12" ht="12.75">
      <c r="A3" s="120"/>
      <c r="B3" s="121"/>
      <c r="C3" s="127" t="s">
        <v>118</v>
      </c>
      <c r="D3" s="122"/>
      <c r="E3" s="121"/>
      <c r="F3" s="123"/>
      <c r="G3" s="120"/>
      <c r="H3" s="120"/>
      <c r="I3" s="124"/>
      <c r="J3" s="125"/>
      <c r="K3" s="120"/>
      <c r="L3" s="126"/>
    </row>
    <row r="4" spans="1:12" ht="12.75">
      <c r="A4" s="120"/>
      <c r="B4" s="121"/>
      <c r="C4" s="128">
        <v>42743</v>
      </c>
      <c r="D4" s="122"/>
      <c r="E4" s="121"/>
      <c r="F4" s="123"/>
      <c r="G4" s="120"/>
      <c r="H4" s="120"/>
      <c r="I4" s="124"/>
      <c r="J4" s="125"/>
      <c r="K4" s="120"/>
      <c r="L4" s="126"/>
    </row>
    <row r="5" spans="1:12" ht="15.75">
      <c r="A5" s="177" t="s">
        <v>153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ht="15.75">
      <c r="A6" s="129"/>
      <c r="B6" s="129"/>
      <c r="C6" s="129"/>
      <c r="D6" s="130"/>
      <c r="E6" s="129"/>
      <c r="F6" s="130"/>
      <c r="G6" s="129"/>
      <c r="H6" s="129"/>
      <c r="I6" s="129"/>
      <c r="J6" s="129"/>
      <c r="K6" s="129"/>
      <c r="L6" s="131"/>
    </row>
    <row r="7" spans="1:12" s="137" customFormat="1" ht="15" customHeight="1">
      <c r="A7" s="132"/>
      <c r="B7" s="133"/>
      <c r="C7" s="133"/>
      <c r="D7" s="134"/>
      <c r="E7" s="133"/>
      <c r="F7" s="135" t="s">
        <v>13</v>
      </c>
      <c r="G7" s="119" t="s">
        <v>119</v>
      </c>
      <c r="H7" s="119" t="s">
        <v>120</v>
      </c>
      <c r="I7" s="119" t="s">
        <v>121</v>
      </c>
      <c r="J7" s="136" t="s">
        <v>0</v>
      </c>
      <c r="K7" s="137" t="s">
        <v>122</v>
      </c>
      <c r="L7" s="132"/>
    </row>
    <row r="8" spans="1:12" s="137" customFormat="1" ht="15" customHeight="1">
      <c r="A8" s="132"/>
      <c r="B8" s="138"/>
      <c r="C8" s="139"/>
      <c r="D8" s="134"/>
      <c r="E8" s="139"/>
      <c r="F8" s="140"/>
      <c r="J8" s="141">
        <v>1.1574074074074073E-05</v>
      </c>
      <c r="K8" s="142"/>
      <c r="L8" s="143"/>
    </row>
    <row r="9" spans="1:12" ht="15" customHeight="1">
      <c r="A9" s="132">
        <v>1</v>
      </c>
      <c r="B9" s="144">
        <v>117</v>
      </c>
      <c r="C9" s="145" t="s">
        <v>58</v>
      </c>
      <c r="D9" s="146" t="s">
        <v>59</v>
      </c>
      <c r="E9" s="147" t="s">
        <v>60</v>
      </c>
      <c r="F9" s="148" t="s">
        <v>123</v>
      </c>
      <c r="G9" s="149">
        <v>5.57</v>
      </c>
      <c r="H9" s="149">
        <v>12.58</v>
      </c>
      <c r="I9" s="149">
        <v>1.58</v>
      </c>
      <c r="J9" s="150">
        <v>0.0022436342592592595</v>
      </c>
      <c r="K9" s="151">
        <f>K12</f>
        <v>2782</v>
      </c>
      <c r="L9" s="145" t="s">
        <v>124</v>
      </c>
    </row>
    <row r="10" spans="1:12" ht="15" customHeight="1">
      <c r="A10" s="152"/>
      <c r="B10" s="144"/>
      <c r="C10" s="145"/>
      <c r="D10" s="146"/>
      <c r="E10" s="147"/>
      <c r="F10" s="140"/>
      <c r="G10" s="153"/>
      <c r="H10" s="153"/>
      <c r="I10" s="153"/>
      <c r="J10" s="154"/>
      <c r="K10" s="151">
        <f>K12</f>
        <v>2782</v>
      </c>
      <c r="L10" s="145"/>
    </row>
    <row r="11" spans="2:12" ht="15" customHeight="1">
      <c r="B11" s="144"/>
      <c r="C11" s="145"/>
      <c r="D11" s="146"/>
      <c r="E11" s="147"/>
      <c r="F11" s="155">
        <f>IF(ISBLANK(F9),"",TRUNC(20.5173*(15.5-F9)^1.92))</f>
        <v>660</v>
      </c>
      <c r="G11" s="137">
        <f>IF(ISBLANK(G9),"",TRUNC(0.14354*(G9*100-220)^1.4))</f>
        <v>496</v>
      </c>
      <c r="H11" s="137">
        <f>IF(ISBLANK(H9),"",TRUNC(51.39*(H9-1.5)^1.05))</f>
        <v>642</v>
      </c>
      <c r="I11" s="137">
        <f>IF(ISBLANK(I9),"",TRUNC(0.8465*(I9*100-75)^1.42))</f>
        <v>449</v>
      </c>
      <c r="J11" s="156">
        <f>IF(ISBLANK(J9),"",INT(0.08713*(305.5-(J9/$J$8))^1.85))</f>
        <v>535</v>
      </c>
      <c r="K11" s="151">
        <f>K12</f>
        <v>2782</v>
      </c>
      <c r="L11" s="145"/>
    </row>
    <row r="12" spans="2:12" ht="15" customHeight="1">
      <c r="B12" s="144"/>
      <c r="C12" s="145"/>
      <c r="D12" s="146"/>
      <c r="E12" s="147"/>
      <c r="F12" s="157"/>
      <c r="G12" s="158">
        <f>F11+G11</f>
        <v>1156</v>
      </c>
      <c r="H12" s="158">
        <f>G12+H11</f>
        <v>1798</v>
      </c>
      <c r="I12" s="158">
        <f>H12+I11</f>
        <v>2247</v>
      </c>
      <c r="J12" s="159">
        <f>I12+J11</f>
        <v>2782</v>
      </c>
      <c r="K12" s="160">
        <f>SUM(F11:J11)</f>
        <v>2782</v>
      </c>
      <c r="L12" s="145"/>
    </row>
    <row r="13" spans="2:12" ht="15" customHeight="1">
      <c r="B13" s="144"/>
      <c r="C13" s="145"/>
      <c r="D13" s="146"/>
      <c r="E13" s="147"/>
      <c r="F13" s="157"/>
      <c r="G13" s="158"/>
      <c r="H13" s="158"/>
      <c r="I13" s="158"/>
      <c r="J13" s="161"/>
      <c r="K13" s="162">
        <f>K12</f>
        <v>2782</v>
      </c>
      <c r="L13" s="145"/>
    </row>
    <row r="14" spans="1:12" ht="15" customHeight="1">
      <c r="A14" s="132">
        <v>2</v>
      </c>
      <c r="B14" s="144">
        <v>91</v>
      </c>
      <c r="C14" s="145" t="s">
        <v>63</v>
      </c>
      <c r="D14" s="146" t="s">
        <v>64</v>
      </c>
      <c r="E14" s="147" t="s">
        <v>65</v>
      </c>
      <c r="F14" s="148" t="s">
        <v>125</v>
      </c>
      <c r="G14" s="149">
        <v>5.59</v>
      </c>
      <c r="H14" s="149">
        <v>10.61</v>
      </c>
      <c r="I14" s="149">
        <v>1.58</v>
      </c>
      <c r="J14" s="150">
        <v>0.002246064814814815</v>
      </c>
      <c r="K14" s="151">
        <f>K17</f>
        <v>2726</v>
      </c>
      <c r="L14" s="145" t="s">
        <v>126</v>
      </c>
    </row>
    <row r="15" spans="1:17" s="164" customFormat="1" ht="15" customHeight="1">
      <c r="A15" s="152"/>
      <c r="B15" s="163"/>
      <c r="C15" s="139"/>
      <c r="D15" s="134"/>
      <c r="E15" s="139"/>
      <c r="F15" s="140"/>
      <c r="G15" s="153"/>
      <c r="H15" s="153"/>
      <c r="I15" s="153"/>
      <c r="J15" s="154"/>
      <c r="K15" s="151">
        <f>K17</f>
        <v>2726</v>
      </c>
      <c r="L15" s="145"/>
      <c r="O15" s="165"/>
      <c r="Q15" s="136"/>
    </row>
    <row r="16" spans="6:12" ht="15" customHeight="1">
      <c r="F16" s="155">
        <f>IF(ISBLANK(F14),"",TRUNC(20.5173*(15.5-F14)^1.92))</f>
        <v>722</v>
      </c>
      <c r="G16" s="137">
        <f>IF(ISBLANK(G14),"",TRUNC(0.14354*(G14*100-220)^1.4))</f>
        <v>500</v>
      </c>
      <c r="H16" s="137">
        <f>IF(ISBLANK(H14),"",TRUNC(51.39*(H14-1.5)^1.05))</f>
        <v>522</v>
      </c>
      <c r="I16" s="137">
        <f>IF(ISBLANK(I14),"",TRUNC(0.8465*(I14*100-75)^1.42))</f>
        <v>449</v>
      </c>
      <c r="J16" s="156">
        <f>IF(ISBLANK(J14),"",INT(0.08713*(305.5-(J14/$J$8))^1.85))</f>
        <v>533</v>
      </c>
      <c r="K16" s="151">
        <f>K17</f>
        <v>2726</v>
      </c>
      <c r="L16" s="145"/>
    </row>
    <row r="17" spans="6:12" ht="15" customHeight="1">
      <c r="F17" s="157"/>
      <c r="G17" s="158">
        <f>F16+G16</f>
        <v>1222</v>
      </c>
      <c r="H17" s="158">
        <f>G17+H16</f>
        <v>1744</v>
      </c>
      <c r="I17" s="158">
        <f>H17+I16</f>
        <v>2193</v>
      </c>
      <c r="J17" s="159">
        <f>I17+J16</f>
        <v>2726</v>
      </c>
      <c r="K17" s="160">
        <f>SUM(F16:J16)</f>
        <v>2726</v>
      </c>
      <c r="L17" s="145"/>
    </row>
    <row r="18" spans="6:12" ht="15" customHeight="1">
      <c r="F18" s="157"/>
      <c r="G18" s="158"/>
      <c r="H18" s="158"/>
      <c r="I18" s="158"/>
      <c r="J18" s="161"/>
      <c r="K18" s="162">
        <f>K17</f>
        <v>2726</v>
      </c>
      <c r="L18" s="145"/>
    </row>
    <row r="19" spans="1:12" ht="15" customHeight="1">
      <c r="A19" s="132">
        <v>3</v>
      </c>
      <c r="B19" s="144">
        <v>187</v>
      </c>
      <c r="C19" s="145" t="s">
        <v>24</v>
      </c>
      <c r="D19" s="146" t="s">
        <v>25</v>
      </c>
      <c r="E19" s="147" t="s">
        <v>26</v>
      </c>
      <c r="F19" s="148" t="s">
        <v>127</v>
      </c>
      <c r="G19" s="149">
        <v>5.55</v>
      </c>
      <c r="H19" s="149">
        <v>11.15</v>
      </c>
      <c r="I19" s="149">
        <v>1.58</v>
      </c>
      <c r="J19" s="150">
        <v>0.002245486111111111</v>
      </c>
      <c r="K19" s="151">
        <f>K22</f>
        <v>2647</v>
      </c>
      <c r="L19" s="145" t="s">
        <v>128</v>
      </c>
    </row>
    <row r="20" spans="1:12" ht="15" customHeight="1">
      <c r="A20" s="152"/>
      <c r="B20" s="144"/>
      <c r="C20" s="145"/>
      <c r="D20" s="146"/>
      <c r="E20" s="147"/>
      <c r="F20" s="140"/>
      <c r="G20" s="153"/>
      <c r="H20" s="153"/>
      <c r="I20" s="153"/>
      <c r="J20" s="154"/>
      <c r="K20" s="151">
        <f>K22</f>
        <v>2647</v>
      </c>
      <c r="L20" s="145"/>
    </row>
    <row r="21" spans="2:12" ht="15" customHeight="1">
      <c r="B21" s="144"/>
      <c r="C21" s="145"/>
      <c r="D21" s="146"/>
      <c r="E21" s="147"/>
      <c r="F21" s="155">
        <f>IF(ISBLANK(F19),"",TRUNC(20.5173*(15.5-F19)^1.92))</f>
        <v>617</v>
      </c>
      <c r="G21" s="137">
        <f>IF(ISBLANK(G19),"",TRUNC(0.14354*(G19*100-220)^1.4))</f>
        <v>492</v>
      </c>
      <c r="H21" s="137">
        <f>IF(ISBLANK(H19),"",TRUNC(51.39*(H19-1.5)^1.05))</f>
        <v>555</v>
      </c>
      <c r="I21" s="137">
        <f>IF(ISBLANK(I19),"",TRUNC(0.8465*(I19*100-75)^1.42))</f>
        <v>449</v>
      </c>
      <c r="J21" s="156">
        <f>IF(ISBLANK(J19),"",INT(0.08713*(305.5-(J19/$J$8))^1.85))</f>
        <v>534</v>
      </c>
      <c r="K21" s="151">
        <f>K22</f>
        <v>2647</v>
      </c>
      <c r="L21" s="145"/>
    </row>
    <row r="22" spans="2:12" ht="15" customHeight="1">
      <c r="B22" s="144"/>
      <c r="C22" s="145"/>
      <c r="D22" s="146"/>
      <c r="E22" s="147"/>
      <c r="F22" s="157"/>
      <c r="G22" s="158">
        <f>F21+G21</f>
        <v>1109</v>
      </c>
      <c r="H22" s="158">
        <f>G22+H21</f>
        <v>1664</v>
      </c>
      <c r="I22" s="158">
        <f>H22+I21</f>
        <v>2113</v>
      </c>
      <c r="J22" s="159">
        <f>I22+J21</f>
        <v>2647</v>
      </c>
      <c r="K22" s="160">
        <f>SUM(F21:J21)</f>
        <v>2647</v>
      </c>
      <c r="L22" s="145"/>
    </row>
    <row r="23" spans="2:12" ht="15" customHeight="1">
      <c r="B23" s="144"/>
      <c r="C23" s="145"/>
      <c r="D23" s="146"/>
      <c r="E23" s="147"/>
      <c r="F23" s="157"/>
      <c r="G23" s="158"/>
      <c r="H23" s="158"/>
      <c r="I23" s="158"/>
      <c r="J23" s="161"/>
      <c r="K23" s="162">
        <f>K22</f>
        <v>2647</v>
      </c>
      <c r="L23" s="145"/>
    </row>
    <row r="24" spans="1:12" ht="15" customHeight="1">
      <c r="A24" s="132">
        <v>4</v>
      </c>
      <c r="B24" s="144">
        <v>141</v>
      </c>
      <c r="C24" s="145" t="s">
        <v>48</v>
      </c>
      <c r="D24" s="146" t="s">
        <v>49</v>
      </c>
      <c r="E24" s="147" t="s">
        <v>47</v>
      </c>
      <c r="F24" s="148" t="s">
        <v>129</v>
      </c>
      <c r="G24" s="149">
        <v>5.39</v>
      </c>
      <c r="H24" s="149">
        <v>9.93</v>
      </c>
      <c r="I24" s="149">
        <v>1.67</v>
      </c>
      <c r="J24" s="150">
        <v>0.0023243055555555556</v>
      </c>
      <c r="K24" s="151">
        <f>K27</f>
        <v>2629</v>
      </c>
      <c r="L24" s="145" t="s">
        <v>130</v>
      </c>
    </row>
    <row r="25" spans="1:12" ht="15" customHeight="1">
      <c r="A25" s="152"/>
      <c r="B25" s="144"/>
      <c r="C25" s="145"/>
      <c r="D25" s="146"/>
      <c r="E25" s="147"/>
      <c r="F25" s="140"/>
      <c r="G25" s="153"/>
      <c r="H25" s="153"/>
      <c r="I25" s="153"/>
      <c r="J25" s="154"/>
      <c r="K25" s="151">
        <f>K27</f>
        <v>2629</v>
      </c>
      <c r="L25" s="145"/>
    </row>
    <row r="26" spans="2:12" ht="15" customHeight="1">
      <c r="B26" s="144"/>
      <c r="C26" s="145"/>
      <c r="D26" s="146"/>
      <c r="E26" s="147"/>
      <c r="F26" s="155">
        <f>IF(ISBLANK(F24),"",TRUNC(20.5173*(15.5-F24)^1.92))</f>
        <v>694</v>
      </c>
      <c r="G26" s="137">
        <f>IF(ISBLANK(G24),"",TRUNC(0.14354*(G24*100-220)^1.4))</f>
        <v>459</v>
      </c>
      <c r="H26" s="137">
        <f>IF(ISBLANK(H24),"",TRUNC(51.39*(H24-1.5)^1.05))</f>
        <v>481</v>
      </c>
      <c r="I26" s="137">
        <f>IF(ISBLANK(I24),"",TRUNC(0.8465*(I24*100-75)^1.42))</f>
        <v>520</v>
      </c>
      <c r="J26" s="156">
        <f>IF(ISBLANK(J24),"",INT(0.08713*(305.5-(J24/$J$8))^1.85))</f>
        <v>475</v>
      </c>
      <c r="K26" s="151">
        <f>K27</f>
        <v>2629</v>
      </c>
      <c r="L26" s="145"/>
    </row>
    <row r="27" spans="2:12" ht="15" customHeight="1">
      <c r="B27" s="144"/>
      <c r="C27" s="145"/>
      <c r="D27" s="146"/>
      <c r="E27" s="147"/>
      <c r="F27" s="157"/>
      <c r="G27" s="158">
        <f>F26+G26</f>
        <v>1153</v>
      </c>
      <c r="H27" s="158">
        <f>G27+H26</f>
        <v>1634</v>
      </c>
      <c r="I27" s="158">
        <f>H27+I26</f>
        <v>2154</v>
      </c>
      <c r="J27" s="159">
        <f>I27+J26</f>
        <v>2629</v>
      </c>
      <c r="K27" s="160">
        <f>SUM(F26:J26)</f>
        <v>2629</v>
      </c>
      <c r="L27" s="145"/>
    </row>
    <row r="28" spans="2:12" ht="15" customHeight="1">
      <c r="B28" s="144"/>
      <c r="C28" s="145"/>
      <c r="D28" s="146"/>
      <c r="E28" s="147"/>
      <c r="F28" s="157"/>
      <c r="G28" s="158"/>
      <c r="H28" s="158"/>
      <c r="I28" s="158"/>
      <c r="J28" s="161"/>
      <c r="K28" s="162">
        <f>K27</f>
        <v>2629</v>
      </c>
      <c r="L28" s="145"/>
    </row>
    <row r="29" spans="1:12" ht="15" customHeight="1">
      <c r="A29" s="132">
        <v>5</v>
      </c>
      <c r="B29" s="144">
        <v>150</v>
      </c>
      <c r="C29" s="145" t="s">
        <v>33</v>
      </c>
      <c r="D29" s="146" t="s">
        <v>34</v>
      </c>
      <c r="E29" s="147" t="s">
        <v>35</v>
      </c>
      <c r="F29" s="148" t="s">
        <v>131</v>
      </c>
      <c r="G29" s="149">
        <v>5.41</v>
      </c>
      <c r="H29" s="149">
        <v>9.68</v>
      </c>
      <c r="I29" s="149">
        <v>1.61</v>
      </c>
      <c r="J29" s="150">
        <v>0.0022010416666666667</v>
      </c>
      <c r="K29" s="151">
        <f>K32</f>
        <v>2598</v>
      </c>
      <c r="L29" s="145" t="s">
        <v>132</v>
      </c>
    </row>
    <row r="30" spans="1:12" ht="15" customHeight="1">
      <c r="A30" s="152"/>
      <c r="B30" s="144"/>
      <c r="C30" s="145"/>
      <c r="D30" s="146"/>
      <c r="E30" s="147"/>
      <c r="F30" s="140"/>
      <c r="G30" s="153"/>
      <c r="H30" s="153"/>
      <c r="I30" s="153"/>
      <c r="J30" s="154"/>
      <c r="K30" s="151">
        <f>K32</f>
        <v>2598</v>
      </c>
      <c r="L30" s="145"/>
    </row>
    <row r="31" spans="2:12" ht="15" customHeight="1">
      <c r="B31" s="144"/>
      <c r="C31" s="145"/>
      <c r="D31" s="146"/>
      <c r="E31" s="147"/>
      <c r="F31" s="155">
        <f>IF(ISBLANK(F29),"",TRUNC(20.5173*(15.5-F29)^1.92))</f>
        <v>629</v>
      </c>
      <c r="G31" s="137">
        <f>IF(ISBLANK(G29),"",TRUNC(0.14354*(G29*100-220)^1.4))</f>
        <v>463</v>
      </c>
      <c r="H31" s="137">
        <f>IF(ISBLANK(H29),"",TRUNC(51.39*(H29-1.5)^1.05))</f>
        <v>466</v>
      </c>
      <c r="I31" s="137">
        <f>IF(ISBLANK(I29),"",TRUNC(0.8465*(I29*100-75)^1.42))</f>
        <v>472</v>
      </c>
      <c r="J31" s="156">
        <f>IF(ISBLANK(J29),"",INT(0.08713*(305.5-(J29/$J$8))^1.85))</f>
        <v>568</v>
      </c>
      <c r="K31" s="151">
        <f>K32</f>
        <v>2598</v>
      </c>
      <c r="L31" s="145"/>
    </row>
    <row r="32" spans="2:12" ht="15" customHeight="1">
      <c r="B32" s="144"/>
      <c r="C32" s="145"/>
      <c r="D32" s="146"/>
      <c r="E32" s="147"/>
      <c r="F32" s="157"/>
      <c r="G32" s="158">
        <f>F31+G31</f>
        <v>1092</v>
      </c>
      <c r="H32" s="158">
        <f>G32+H31</f>
        <v>1558</v>
      </c>
      <c r="I32" s="158">
        <f>H32+I31</f>
        <v>2030</v>
      </c>
      <c r="J32" s="159">
        <f>I32+J31</f>
        <v>2598</v>
      </c>
      <c r="K32" s="160">
        <f>SUM(F31:J31)</f>
        <v>2598</v>
      </c>
      <c r="L32" s="145"/>
    </row>
    <row r="33" spans="2:12" ht="15" customHeight="1">
      <c r="B33" s="144"/>
      <c r="C33" s="145"/>
      <c r="D33" s="146"/>
      <c r="E33" s="147"/>
      <c r="F33" s="157"/>
      <c r="G33" s="158"/>
      <c r="H33" s="158"/>
      <c r="I33" s="158"/>
      <c r="J33" s="161"/>
      <c r="K33" s="162">
        <f>K32</f>
        <v>2598</v>
      </c>
      <c r="L33" s="145"/>
    </row>
    <row r="34" spans="1:12" ht="15" customHeight="1">
      <c r="A34" s="132">
        <v>6</v>
      </c>
      <c r="B34" s="144">
        <v>142</v>
      </c>
      <c r="C34" s="145" t="s">
        <v>45</v>
      </c>
      <c r="D34" s="146" t="s">
        <v>46</v>
      </c>
      <c r="E34" s="147" t="s">
        <v>47</v>
      </c>
      <c r="F34" s="148" t="s">
        <v>133</v>
      </c>
      <c r="G34" s="149">
        <v>5.03</v>
      </c>
      <c r="H34" s="149">
        <v>11.81</v>
      </c>
      <c r="I34" s="149">
        <v>1.67</v>
      </c>
      <c r="J34" s="150">
        <v>0.0025085648148148146</v>
      </c>
      <c r="K34" s="151">
        <f>K37</f>
        <v>2557</v>
      </c>
      <c r="L34" s="145" t="s">
        <v>130</v>
      </c>
    </row>
    <row r="35" spans="1:12" ht="15" customHeight="1">
      <c r="A35" s="152"/>
      <c r="B35" s="144"/>
      <c r="C35" s="145"/>
      <c r="D35" s="146"/>
      <c r="E35" s="147"/>
      <c r="F35" s="140"/>
      <c r="G35" s="153"/>
      <c r="H35" s="153"/>
      <c r="I35" s="153"/>
      <c r="J35" s="154"/>
      <c r="K35" s="151">
        <f>K37</f>
        <v>2557</v>
      </c>
      <c r="L35" s="145"/>
    </row>
    <row r="36" spans="2:12" ht="15" customHeight="1">
      <c r="B36" s="144"/>
      <c r="C36" s="145"/>
      <c r="D36" s="146"/>
      <c r="E36" s="147"/>
      <c r="F36" s="155">
        <f>IF(ISBLANK(F34),"",TRUNC(20.5173*(15.5-F34)^1.92))</f>
        <v>704</v>
      </c>
      <c r="G36" s="137">
        <f>IF(ISBLANK(G34),"",TRUNC(0.14354*(G34*100-220)^1.4))</f>
        <v>388</v>
      </c>
      <c r="H36" s="137">
        <f>IF(ISBLANK(H34),"",TRUNC(51.39*(H34-1.5)^1.05))</f>
        <v>595</v>
      </c>
      <c r="I36" s="137">
        <f>IF(ISBLANK(I34),"",TRUNC(0.8465*(I34*100-75)^1.42))</f>
        <v>520</v>
      </c>
      <c r="J36" s="156">
        <f>IF(ISBLANK(J34),"",INT(0.08713*(305.5-(J34/$J$8))^1.85))</f>
        <v>350</v>
      </c>
      <c r="K36" s="151">
        <f>K37</f>
        <v>2557</v>
      </c>
      <c r="L36" s="145"/>
    </row>
    <row r="37" spans="2:12" ht="15" customHeight="1">
      <c r="B37" s="144"/>
      <c r="C37" s="145"/>
      <c r="D37" s="146"/>
      <c r="E37" s="147"/>
      <c r="F37" s="157"/>
      <c r="G37" s="158">
        <f>F36+G36</f>
        <v>1092</v>
      </c>
      <c r="H37" s="158">
        <f>G37+H36</f>
        <v>1687</v>
      </c>
      <c r="I37" s="158">
        <f>H37+I36</f>
        <v>2207</v>
      </c>
      <c r="J37" s="159">
        <f>I37+J36</f>
        <v>2557</v>
      </c>
      <c r="K37" s="160">
        <f>SUM(F36:J36)</f>
        <v>2557</v>
      </c>
      <c r="L37" s="145"/>
    </row>
    <row r="38" spans="2:12" ht="15" customHeight="1">
      <c r="B38" s="144"/>
      <c r="C38" s="145"/>
      <c r="D38" s="146"/>
      <c r="E38" s="147"/>
      <c r="F38" s="157"/>
      <c r="G38" s="158"/>
      <c r="H38" s="158"/>
      <c r="I38" s="158"/>
      <c r="J38" s="161"/>
      <c r="K38" s="162">
        <f>K37</f>
        <v>2557</v>
      </c>
      <c r="L38" s="145"/>
    </row>
    <row r="39" spans="1:12" ht="15" customHeight="1">
      <c r="A39" s="132">
        <v>7</v>
      </c>
      <c r="B39" s="144">
        <v>176</v>
      </c>
      <c r="C39" s="145" t="s">
        <v>27</v>
      </c>
      <c r="D39" s="146" t="s">
        <v>28</v>
      </c>
      <c r="E39" s="147" t="s">
        <v>29</v>
      </c>
      <c r="F39" s="148" t="s">
        <v>134</v>
      </c>
      <c r="G39" s="149">
        <v>5.72</v>
      </c>
      <c r="H39" s="149">
        <v>10.13</v>
      </c>
      <c r="I39" s="149">
        <v>1.43</v>
      </c>
      <c r="J39" s="150">
        <v>0.002438425925925926</v>
      </c>
      <c r="K39" s="151">
        <f>K42</f>
        <v>2417</v>
      </c>
      <c r="L39" s="145" t="s">
        <v>135</v>
      </c>
    </row>
    <row r="40" spans="1:12" ht="15" customHeight="1">
      <c r="A40" s="152"/>
      <c r="B40" s="144"/>
      <c r="C40" s="145"/>
      <c r="D40" s="146"/>
      <c r="E40" s="147"/>
      <c r="F40" s="140"/>
      <c r="G40" s="153"/>
      <c r="H40" s="153"/>
      <c r="I40" s="153"/>
      <c r="J40" s="154"/>
      <c r="K40" s="151">
        <f>K42</f>
        <v>2417</v>
      </c>
      <c r="L40" s="145"/>
    </row>
    <row r="41" spans="2:12" ht="15" customHeight="1">
      <c r="B41" s="144"/>
      <c r="C41" s="145"/>
      <c r="D41" s="146"/>
      <c r="E41" s="147"/>
      <c r="F41" s="155">
        <f>IF(ISBLANK(F39),"",TRUNC(20.5173*(15.5-F39)^1.92))</f>
        <v>664</v>
      </c>
      <c r="G41" s="137">
        <f>IF(ISBLANK(G39),"",TRUNC(0.14354*(G39*100-220)^1.4))</f>
        <v>527</v>
      </c>
      <c r="H41" s="137">
        <f>IF(ISBLANK(H39),"",TRUNC(51.39*(H39-1.5)^1.05))</f>
        <v>493</v>
      </c>
      <c r="I41" s="137">
        <f>IF(ISBLANK(I39),"",TRUNC(0.8465*(I39*100-75)^1.42))</f>
        <v>338</v>
      </c>
      <c r="J41" s="156">
        <f>IF(ISBLANK(J39),"",INT(0.08713*(305.5-(J39/$J$8))^1.85))</f>
        <v>395</v>
      </c>
      <c r="K41" s="151">
        <f>K42</f>
        <v>2417</v>
      </c>
      <c r="L41" s="145"/>
    </row>
    <row r="42" spans="2:12" ht="15" customHeight="1">
      <c r="B42" s="144"/>
      <c r="C42" s="145"/>
      <c r="D42" s="146"/>
      <c r="E42" s="147"/>
      <c r="F42" s="157"/>
      <c r="G42" s="158">
        <f>F41+G41</f>
        <v>1191</v>
      </c>
      <c r="H42" s="158">
        <f>G42+H41</f>
        <v>1684</v>
      </c>
      <c r="I42" s="158">
        <f>H42+I41</f>
        <v>2022</v>
      </c>
      <c r="J42" s="159">
        <f>I42+J41</f>
        <v>2417</v>
      </c>
      <c r="K42" s="160">
        <f>SUM(F41:J41)</f>
        <v>2417</v>
      </c>
      <c r="L42" s="145"/>
    </row>
    <row r="43" spans="2:12" ht="15" customHeight="1">
      <c r="B43" s="144"/>
      <c r="C43" s="145"/>
      <c r="D43" s="146"/>
      <c r="E43" s="147"/>
      <c r="F43" s="157"/>
      <c r="G43" s="158"/>
      <c r="H43" s="158"/>
      <c r="I43" s="158"/>
      <c r="J43" s="161"/>
      <c r="K43" s="162">
        <f>K42</f>
        <v>2417</v>
      </c>
      <c r="L43" s="145"/>
    </row>
    <row r="44" spans="1:12" ht="15" customHeight="1">
      <c r="A44" s="132">
        <v>8</v>
      </c>
      <c r="B44" s="144">
        <v>137</v>
      </c>
      <c r="C44" s="145" t="s">
        <v>56</v>
      </c>
      <c r="D44" s="146" t="s">
        <v>57</v>
      </c>
      <c r="E44" s="147" t="s">
        <v>47</v>
      </c>
      <c r="F44" s="148" t="s">
        <v>103</v>
      </c>
      <c r="G44" s="149">
        <v>4.92</v>
      </c>
      <c r="H44" s="149">
        <v>9.49</v>
      </c>
      <c r="I44" s="149">
        <v>1.58</v>
      </c>
      <c r="J44" s="150">
        <v>0.0023126157407407405</v>
      </c>
      <c r="K44" s="151">
        <f>K47</f>
        <v>2398</v>
      </c>
      <c r="L44" s="145" t="s">
        <v>136</v>
      </c>
    </row>
    <row r="45" spans="1:12" ht="15" customHeight="1">
      <c r="A45" s="152"/>
      <c r="B45" s="144"/>
      <c r="C45" s="145"/>
      <c r="D45" s="146"/>
      <c r="E45" s="147"/>
      <c r="F45" s="140"/>
      <c r="G45" s="153"/>
      <c r="H45" s="153"/>
      <c r="I45" s="153"/>
      <c r="J45" s="154"/>
      <c r="K45" s="151">
        <f>K47</f>
        <v>2398</v>
      </c>
      <c r="L45" s="145"/>
    </row>
    <row r="46" spans="2:12" ht="15" customHeight="1">
      <c r="B46" s="144"/>
      <c r="C46" s="145"/>
      <c r="D46" s="146"/>
      <c r="E46" s="147"/>
      <c r="F46" s="155">
        <f>IF(ISBLANK(F44),"",TRUNC(20.5173*(15.5-F44)^1.92))</f>
        <v>644</v>
      </c>
      <c r="G46" s="137">
        <f>IF(ISBLANK(G44),"",TRUNC(0.14354*(G44*100-220)^1.4))</f>
        <v>367</v>
      </c>
      <c r="H46" s="137">
        <f>IF(ISBLANK(H44),"",TRUNC(51.39*(H44-1.5)^1.05))</f>
        <v>455</v>
      </c>
      <c r="I46" s="137">
        <f>IF(ISBLANK(I44),"",TRUNC(0.8465*(I44*100-75)^1.42))</f>
        <v>449</v>
      </c>
      <c r="J46" s="156">
        <f>IF(ISBLANK(J44),"",INT(0.08713*(305.5-(J44/$J$8))^1.85))</f>
        <v>483</v>
      </c>
      <c r="K46" s="151">
        <f>K47</f>
        <v>2398</v>
      </c>
      <c r="L46" s="145"/>
    </row>
    <row r="47" spans="2:12" ht="15" customHeight="1">
      <c r="B47" s="144"/>
      <c r="C47" s="145"/>
      <c r="D47" s="146"/>
      <c r="E47" s="147"/>
      <c r="F47" s="157"/>
      <c r="G47" s="158">
        <f>F46+G46</f>
        <v>1011</v>
      </c>
      <c r="H47" s="158">
        <f>G47+H46</f>
        <v>1466</v>
      </c>
      <c r="I47" s="158">
        <f>H47+I46</f>
        <v>1915</v>
      </c>
      <c r="J47" s="159">
        <f>I47+J46</f>
        <v>2398</v>
      </c>
      <c r="K47" s="160">
        <f>SUM(F46:J46)</f>
        <v>2398</v>
      </c>
      <c r="L47" s="145"/>
    </row>
    <row r="48" spans="2:12" ht="15" customHeight="1">
      <c r="B48" s="144"/>
      <c r="C48" s="145"/>
      <c r="D48" s="146"/>
      <c r="E48" s="147"/>
      <c r="F48" s="157"/>
      <c r="G48" s="158"/>
      <c r="H48" s="158"/>
      <c r="I48" s="158"/>
      <c r="J48" s="161"/>
      <c r="K48" s="162">
        <f>K47</f>
        <v>2398</v>
      </c>
      <c r="L48" s="145"/>
    </row>
    <row r="49" spans="1:12" ht="15" customHeight="1">
      <c r="A49" s="132">
        <v>9</v>
      </c>
      <c r="B49" s="144">
        <v>146</v>
      </c>
      <c r="C49" s="145" t="s">
        <v>43</v>
      </c>
      <c r="D49" s="146" t="s">
        <v>44</v>
      </c>
      <c r="E49" s="147" t="s">
        <v>38</v>
      </c>
      <c r="F49" s="148" t="s">
        <v>106</v>
      </c>
      <c r="G49" s="149">
        <v>5.02</v>
      </c>
      <c r="H49" s="149">
        <v>10.35</v>
      </c>
      <c r="I49" s="149">
        <v>1.55</v>
      </c>
      <c r="J49" s="150">
        <v>0.002340509259259259</v>
      </c>
      <c r="K49" s="151">
        <f>K52</f>
        <v>2314</v>
      </c>
      <c r="L49" s="145" t="s">
        <v>137</v>
      </c>
    </row>
    <row r="50" spans="1:12" ht="15" customHeight="1">
      <c r="A50" s="152"/>
      <c r="B50" s="144"/>
      <c r="C50" s="145"/>
      <c r="D50" s="146"/>
      <c r="E50" s="147"/>
      <c r="F50" s="140"/>
      <c r="G50" s="153"/>
      <c r="H50" s="153"/>
      <c r="I50" s="153"/>
      <c r="J50" s="154"/>
      <c r="K50" s="151">
        <f>K52</f>
        <v>2314</v>
      </c>
      <c r="L50" s="145"/>
    </row>
    <row r="51" spans="2:12" ht="15" customHeight="1">
      <c r="B51" s="144"/>
      <c r="C51" s="145"/>
      <c r="D51" s="146"/>
      <c r="E51" s="147"/>
      <c r="F51" s="155">
        <f>IF(ISBLANK(F49),"",TRUNC(20.5173*(15.5-F49)^1.92))</f>
        <v>532</v>
      </c>
      <c r="G51" s="137">
        <f>IF(ISBLANK(G49),"",TRUNC(0.14354*(G49*100-220)^1.4))</f>
        <v>386</v>
      </c>
      <c r="H51" s="137">
        <f>IF(ISBLANK(H49),"",TRUNC(51.39*(H49-1.5)^1.05))</f>
        <v>507</v>
      </c>
      <c r="I51" s="137">
        <f>IF(ISBLANK(I49),"",TRUNC(0.8465*(I49*100-75)^1.42))</f>
        <v>426</v>
      </c>
      <c r="J51" s="156">
        <f>IF(ISBLANK(J49),"",INT(0.08713*(305.5-(J49/$J$8))^1.85))</f>
        <v>463</v>
      </c>
      <c r="K51" s="151">
        <f>K52</f>
        <v>2314</v>
      </c>
      <c r="L51" s="145"/>
    </row>
    <row r="52" spans="2:12" ht="15" customHeight="1">
      <c r="B52" s="144"/>
      <c r="C52" s="145"/>
      <c r="D52" s="146"/>
      <c r="E52" s="147"/>
      <c r="F52" s="157"/>
      <c r="G52" s="158">
        <f>F51+G51</f>
        <v>918</v>
      </c>
      <c r="H52" s="158">
        <f>G52+H51</f>
        <v>1425</v>
      </c>
      <c r="I52" s="158">
        <f>H52+I51</f>
        <v>1851</v>
      </c>
      <c r="J52" s="159">
        <f>I52+J51</f>
        <v>2314</v>
      </c>
      <c r="K52" s="160">
        <f>SUM(F51:J51)</f>
        <v>2314</v>
      </c>
      <c r="L52" s="145"/>
    </row>
    <row r="53" spans="2:12" ht="15" customHeight="1">
      <c r="B53" s="144"/>
      <c r="C53" s="145"/>
      <c r="D53" s="146"/>
      <c r="E53" s="147"/>
      <c r="F53" s="157"/>
      <c r="G53" s="158"/>
      <c r="H53" s="158"/>
      <c r="I53" s="158"/>
      <c r="J53" s="161"/>
      <c r="K53" s="162">
        <f>K52</f>
        <v>2314</v>
      </c>
      <c r="L53" s="145"/>
    </row>
    <row r="54" spans="1:12" ht="15" customHeight="1">
      <c r="A54" s="132">
        <v>10</v>
      </c>
      <c r="B54" s="144">
        <v>148</v>
      </c>
      <c r="C54" s="145" t="s">
        <v>39</v>
      </c>
      <c r="D54" s="146" t="s">
        <v>40</v>
      </c>
      <c r="E54" s="147" t="s">
        <v>38</v>
      </c>
      <c r="F54" s="148" t="s">
        <v>138</v>
      </c>
      <c r="G54" s="149">
        <v>4.97</v>
      </c>
      <c r="H54" s="149">
        <v>10.02</v>
      </c>
      <c r="I54" s="149">
        <v>1.4</v>
      </c>
      <c r="J54" s="150">
        <v>0.0023011574074074076</v>
      </c>
      <c r="K54" s="151">
        <f>K57</f>
        <v>2139</v>
      </c>
      <c r="L54" s="145" t="s">
        <v>139</v>
      </c>
    </row>
    <row r="55" spans="1:12" ht="15" customHeight="1">
      <c r="A55" s="152"/>
      <c r="B55" s="144"/>
      <c r="C55" s="145"/>
      <c r="D55" s="146"/>
      <c r="E55" s="147"/>
      <c r="F55" s="140"/>
      <c r="G55" s="153"/>
      <c r="H55" s="153"/>
      <c r="I55" s="153"/>
      <c r="J55" s="154"/>
      <c r="K55" s="151">
        <f>K57</f>
        <v>2139</v>
      </c>
      <c r="L55" s="145"/>
    </row>
    <row r="56" spans="2:12" ht="15" customHeight="1">
      <c r="B56" s="144"/>
      <c r="C56" s="145"/>
      <c r="D56" s="146"/>
      <c r="E56" s="147"/>
      <c r="F56" s="155">
        <f>IF(ISBLANK(F54),"",TRUNC(20.5173*(15.5-F54)^1.92))</f>
        <v>466</v>
      </c>
      <c r="G56" s="137">
        <f>IF(ISBLANK(G54),"",TRUNC(0.14354*(G54*100-220)^1.4))</f>
        <v>377</v>
      </c>
      <c r="H56" s="137">
        <f>IF(ISBLANK(H54),"",TRUNC(51.39*(H54-1.5)^1.05))</f>
        <v>487</v>
      </c>
      <c r="I56" s="137">
        <f>IF(ISBLANK(I54),"",TRUNC(0.8465*(I54*100-75)^1.42))</f>
        <v>317</v>
      </c>
      <c r="J56" s="156">
        <f>IF(ISBLANK(J54),"",INT(0.08713*(305.5-(J54/$J$8))^1.85))</f>
        <v>492</v>
      </c>
      <c r="K56" s="151">
        <f>K57</f>
        <v>2139</v>
      </c>
      <c r="L56" s="145"/>
    </row>
    <row r="57" spans="2:12" ht="15" customHeight="1">
      <c r="B57" s="144"/>
      <c r="C57" s="145"/>
      <c r="D57" s="146"/>
      <c r="E57" s="147"/>
      <c r="F57" s="157"/>
      <c r="G57" s="158">
        <f>F56+G56</f>
        <v>843</v>
      </c>
      <c r="H57" s="158">
        <f>G57+H56</f>
        <v>1330</v>
      </c>
      <c r="I57" s="158">
        <f>H57+I56</f>
        <v>1647</v>
      </c>
      <c r="J57" s="159">
        <f>I57+J56</f>
        <v>2139</v>
      </c>
      <c r="K57" s="160">
        <f>SUM(F56:J56)</f>
        <v>2139</v>
      </c>
      <c r="L57" s="145"/>
    </row>
    <row r="58" spans="2:12" ht="15" customHeight="1">
      <c r="B58" s="144"/>
      <c r="C58" s="145"/>
      <c r="D58" s="146"/>
      <c r="E58" s="147"/>
      <c r="F58" s="157"/>
      <c r="G58" s="158"/>
      <c r="H58" s="158"/>
      <c r="I58" s="158"/>
      <c r="J58" s="161"/>
      <c r="K58" s="162">
        <f>K57</f>
        <v>2139</v>
      </c>
      <c r="L58" s="145"/>
    </row>
    <row r="59" spans="1:12" ht="15" customHeight="1">
      <c r="A59" s="132">
        <v>11</v>
      </c>
      <c r="B59" s="144">
        <v>139</v>
      </c>
      <c r="C59" s="145" t="s">
        <v>52</v>
      </c>
      <c r="D59" s="146" t="s">
        <v>53</v>
      </c>
      <c r="E59" s="147" t="s">
        <v>47</v>
      </c>
      <c r="F59" s="148" t="s">
        <v>140</v>
      </c>
      <c r="G59" s="149">
        <v>5.2</v>
      </c>
      <c r="H59" s="149">
        <v>8.79</v>
      </c>
      <c r="I59" s="149">
        <v>1.49</v>
      </c>
      <c r="J59" s="150">
        <v>0.0025113425925925924</v>
      </c>
      <c r="K59" s="151">
        <f>K62</f>
        <v>2056</v>
      </c>
      <c r="L59" s="145" t="s">
        <v>141</v>
      </c>
    </row>
    <row r="60" spans="1:12" ht="15" customHeight="1">
      <c r="A60" s="152"/>
      <c r="B60" s="144"/>
      <c r="C60" s="145"/>
      <c r="D60" s="146"/>
      <c r="E60" s="147"/>
      <c r="F60" s="140"/>
      <c r="G60" s="153"/>
      <c r="H60" s="153"/>
      <c r="I60" s="153"/>
      <c r="J60" s="154"/>
      <c r="K60" s="151">
        <f>K62</f>
        <v>2056</v>
      </c>
      <c r="L60" s="145"/>
    </row>
    <row r="61" spans="2:12" ht="15" customHeight="1">
      <c r="B61" s="144"/>
      <c r="C61" s="145"/>
      <c r="D61" s="146"/>
      <c r="E61" s="147"/>
      <c r="F61" s="155">
        <f>IF(ISBLANK(F59),"",TRUNC(20.5173*(15.5-F59)^1.92))</f>
        <v>493</v>
      </c>
      <c r="G61" s="137">
        <f>IF(ISBLANK(G59),"",TRUNC(0.14354*(G59*100-220)^1.4))</f>
        <v>421</v>
      </c>
      <c r="H61" s="137">
        <f>IF(ISBLANK(H59),"",TRUNC(51.39*(H59-1.5)^1.05))</f>
        <v>413</v>
      </c>
      <c r="I61" s="137">
        <f>IF(ISBLANK(I59),"",TRUNC(0.8465*(I59*100-75)^1.42))</f>
        <v>381</v>
      </c>
      <c r="J61" s="156">
        <f>IF(ISBLANK(J59),"",INT(0.08713*(305.5-(J59/$J$8))^1.85))</f>
        <v>348</v>
      </c>
      <c r="K61" s="151">
        <f>K62</f>
        <v>2056</v>
      </c>
      <c r="L61" s="145"/>
    </row>
    <row r="62" spans="2:12" ht="15" customHeight="1">
      <c r="B62" s="144"/>
      <c r="C62" s="145"/>
      <c r="D62" s="146"/>
      <c r="E62" s="147"/>
      <c r="F62" s="157"/>
      <c r="G62" s="158">
        <f>F61+G61</f>
        <v>914</v>
      </c>
      <c r="H62" s="158">
        <f>G62+H61</f>
        <v>1327</v>
      </c>
      <c r="I62" s="158">
        <f>H62+I61</f>
        <v>1708</v>
      </c>
      <c r="J62" s="159">
        <f>I62+J61</f>
        <v>2056</v>
      </c>
      <c r="K62" s="160">
        <f>SUM(F61:J61)</f>
        <v>2056</v>
      </c>
      <c r="L62" s="145"/>
    </row>
    <row r="63" spans="2:12" ht="15" customHeight="1">
      <c r="B63" s="144"/>
      <c r="C63" s="145"/>
      <c r="D63" s="146"/>
      <c r="E63" s="147"/>
      <c r="F63" s="157"/>
      <c r="G63" s="158"/>
      <c r="H63" s="158"/>
      <c r="I63" s="158"/>
      <c r="J63" s="161"/>
      <c r="K63" s="162">
        <f>K62</f>
        <v>2056</v>
      </c>
      <c r="L63" s="145"/>
    </row>
    <row r="64" spans="1:12" ht="15" customHeight="1">
      <c r="A64" s="132">
        <v>12</v>
      </c>
      <c r="B64" s="144">
        <v>166</v>
      </c>
      <c r="C64" s="145" t="s">
        <v>30</v>
      </c>
      <c r="D64" s="146" t="s">
        <v>31</v>
      </c>
      <c r="E64" s="147" t="s">
        <v>32</v>
      </c>
      <c r="F64" s="148" t="s">
        <v>142</v>
      </c>
      <c r="G64" s="149">
        <v>5.19</v>
      </c>
      <c r="H64" s="149">
        <v>10.3</v>
      </c>
      <c r="I64" s="149">
        <v>1.49</v>
      </c>
      <c r="J64" s="150">
        <v>0.00266724537037037</v>
      </c>
      <c r="K64" s="151">
        <f>K67</f>
        <v>2039</v>
      </c>
      <c r="L64" s="145" t="s">
        <v>143</v>
      </c>
    </row>
    <row r="65" spans="1:12" ht="15" customHeight="1">
      <c r="A65" s="152"/>
      <c r="B65" s="144"/>
      <c r="C65" s="145"/>
      <c r="D65" s="146"/>
      <c r="E65" s="147"/>
      <c r="F65" s="140"/>
      <c r="G65" s="153"/>
      <c r="H65" s="153"/>
      <c r="I65" s="153"/>
      <c r="J65" s="154"/>
      <c r="K65" s="151">
        <f>K67</f>
        <v>2039</v>
      </c>
      <c r="L65" s="145"/>
    </row>
    <row r="66" spans="2:12" ht="15" customHeight="1">
      <c r="B66" s="144"/>
      <c r="C66" s="145"/>
      <c r="D66" s="146"/>
      <c r="E66" s="147"/>
      <c r="F66" s="155">
        <f>IF(ISBLANK(F64),"",TRUNC(20.5173*(15.5-F64)^1.92))</f>
        <v>479</v>
      </c>
      <c r="G66" s="137">
        <f>IF(ISBLANK(G64),"",TRUNC(0.14354*(G64*100-220)^1.4))</f>
        <v>419</v>
      </c>
      <c r="H66" s="137">
        <f>IF(ISBLANK(H64),"",TRUNC(51.39*(H64-1.5)^1.05))</f>
        <v>504</v>
      </c>
      <c r="I66" s="137">
        <f>IF(ISBLANK(I64),"",TRUNC(0.8465*(I64*100-75)^1.42))</f>
        <v>381</v>
      </c>
      <c r="J66" s="156">
        <f>IF(ISBLANK(J64),"",INT(0.08713*(305.5-(J64/$J$8))^1.85))</f>
        <v>256</v>
      </c>
      <c r="K66" s="151">
        <f>K67</f>
        <v>2039</v>
      </c>
      <c r="L66" s="145"/>
    </row>
    <row r="67" spans="2:12" ht="15" customHeight="1">
      <c r="B67" s="144"/>
      <c r="C67" s="145"/>
      <c r="D67" s="146"/>
      <c r="E67" s="147"/>
      <c r="F67" s="157"/>
      <c r="G67" s="158">
        <f>F66+G66</f>
        <v>898</v>
      </c>
      <c r="H67" s="158">
        <f>G67+H66</f>
        <v>1402</v>
      </c>
      <c r="I67" s="158">
        <f>H67+I66</f>
        <v>1783</v>
      </c>
      <c r="J67" s="159">
        <f>I67+J66</f>
        <v>2039</v>
      </c>
      <c r="K67" s="160">
        <f>SUM(F66:J66)</f>
        <v>2039</v>
      </c>
      <c r="L67" s="145"/>
    </row>
    <row r="68" spans="2:12" ht="15" customHeight="1">
      <c r="B68" s="144"/>
      <c r="C68" s="145"/>
      <c r="D68" s="146"/>
      <c r="E68" s="147"/>
      <c r="F68" s="157"/>
      <c r="G68" s="158"/>
      <c r="H68" s="158"/>
      <c r="I68" s="158"/>
      <c r="J68" s="161"/>
      <c r="K68" s="162">
        <f>K67</f>
        <v>2039</v>
      </c>
      <c r="L68" s="145"/>
    </row>
    <row r="69" spans="1:12" ht="15" customHeight="1">
      <c r="A69" s="132">
        <v>13</v>
      </c>
      <c r="B69" s="144">
        <v>140</v>
      </c>
      <c r="C69" s="145" t="s">
        <v>50</v>
      </c>
      <c r="D69" s="146" t="s">
        <v>51</v>
      </c>
      <c r="E69" s="147" t="s">
        <v>47</v>
      </c>
      <c r="F69" s="148" t="s">
        <v>144</v>
      </c>
      <c r="G69" s="149">
        <v>4.8</v>
      </c>
      <c r="H69" s="149">
        <v>9.48</v>
      </c>
      <c r="I69" s="149">
        <v>1.52</v>
      </c>
      <c r="J69" s="150">
        <v>0.0025228009259259257</v>
      </c>
      <c r="K69" s="151">
        <f>K72</f>
        <v>2032</v>
      </c>
      <c r="L69" s="145" t="s">
        <v>145</v>
      </c>
    </row>
    <row r="70" spans="1:12" ht="15" customHeight="1">
      <c r="A70" s="152"/>
      <c r="B70" s="144"/>
      <c r="C70" s="145"/>
      <c r="D70" s="146"/>
      <c r="E70" s="147"/>
      <c r="F70" s="140"/>
      <c r="G70" s="153"/>
      <c r="H70" s="153"/>
      <c r="I70" s="153"/>
      <c r="J70" s="154"/>
      <c r="K70" s="151">
        <f>K72</f>
        <v>2032</v>
      </c>
      <c r="L70" s="145"/>
    </row>
    <row r="71" spans="2:12" ht="15" customHeight="1">
      <c r="B71" s="144"/>
      <c r="C71" s="145"/>
      <c r="D71" s="146"/>
      <c r="E71" s="147"/>
      <c r="F71" s="155">
        <f>IF(ISBLANK(F69),"",TRUNC(20.5173*(15.5-F69)^1.92))</f>
        <v>488</v>
      </c>
      <c r="G71" s="137">
        <f>IF(ISBLANK(G69),"",TRUNC(0.14354*(G69*100-220)^1.4))</f>
        <v>345</v>
      </c>
      <c r="H71" s="137">
        <f>IF(ISBLANK(H69),"",TRUNC(51.39*(H69-1.5)^1.05))</f>
        <v>454</v>
      </c>
      <c r="I71" s="137">
        <f>IF(ISBLANK(I69),"",TRUNC(0.8465*(I69*100-75)^1.42))</f>
        <v>404</v>
      </c>
      <c r="J71" s="156">
        <f>IF(ISBLANK(J69),"",INT(0.08713*(305.5-(J69/$J$8))^1.85))</f>
        <v>341</v>
      </c>
      <c r="K71" s="151">
        <f>K72</f>
        <v>2032</v>
      </c>
      <c r="L71" s="145"/>
    </row>
    <row r="72" spans="2:12" ht="15" customHeight="1">
      <c r="B72" s="144"/>
      <c r="C72" s="145"/>
      <c r="D72" s="146"/>
      <c r="E72" s="147"/>
      <c r="F72" s="157"/>
      <c r="G72" s="158">
        <f>F71+G71</f>
        <v>833</v>
      </c>
      <c r="H72" s="158">
        <f>G72+H71</f>
        <v>1287</v>
      </c>
      <c r="I72" s="158">
        <f>H72+I71</f>
        <v>1691</v>
      </c>
      <c r="J72" s="159">
        <f>I72+J71</f>
        <v>2032</v>
      </c>
      <c r="K72" s="160">
        <f>SUM(F71:J71)</f>
        <v>2032</v>
      </c>
      <c r="L72" s="145"/>
    </row>
    <row r="73" spans="2:12" ht="15" customHeight="1">
      <c r="B73" s="144"/>
      <c r="C73" s="145"/>
      <c r="D73" s="146"/>
      <c r="E73" s="147"/>
      <c r="F73" s="157"/>
      <c r="G73" s="158"/>
      <c r="H73" s="158"/>
      <c r="I73" s="158"/>
      <c r="J73" s="161"/>
      <c r="K73" s="162">
        <f>K72</f>
        <v>2032</v>
      </c>
      <c r="L73" s="145"/>
    </row>
    <row r="74" spans="1:12" ht="15" customHeight="1">
      <c r="A74" s="132">
        <v>14</v>
      </c>
      <c r="B74" s="144">
        <v>199</v>
      </c>
      <c r="C74" s="145" t="s">
        <v>22</v>
      </c>
      <c r="D74" s="146" t="s">
        <v>23</v>
      </c>
      <c r="E74" s="147" t="s">
        <v>21</v>
      </c>
      <c r="F74" s="148" t="s">
        <v>146</v>
      </c>
      <c r="G74" s="149">
        <v>5.35</v>
      </c>
      <c r="H74" s="149">
        <v>9.92</v>
      </c>
      <c r="I74" s="149">
        <v>1.37</v>
      </c>
      <c r="J74" s="150">
        <v>0.002707523148148148</v>
      </c>
      <c r="K74" s="151">
        <f>K77</f>
        <v>2016</v>
      </c>
      <c r="L74" s="145" t="s">
        <v>147</v>
      </c>
    </row>
    <row r="75" spans="1:12" ht="15" customHeight="1">
      <c r="A75" s="152"/>
      <c r="B75" s="144"/>
      <c r="C75" s="145"/>
      <c r="D75" s="146"/>
      <c r="E75" s="147"/>
      <c r="F75" s="140"/>
      <c r="G75" s="153"/>
      <c r="H75" s="153"/>
      <c r="I75" s="153"/>
      <c r="J75" s="154"/>
      <c r="K75" s="151">
        <f>K77</f>
        <v>2016</v>
      </c>
      <c r="L75" s="145"/>
    </row>
    <row r="76" spans="2:12" ht="15" customHeight="1">
      <c r="B76" s="144"/>
      <c r="C76" s="145"/>
      <c r="D76" s="146"/>
      <c r="E76" s="147"/>
      <c r="F76" s="155">
        <f>IF(ISBLANK(F74),"",TRUNC(20.5173*(15.5-F74)^1.92))</f>
        <v>552</v>
      </c>
      <c r="G76" s="137">
        <f>IF(ISBLANK(G74),"",TRUNC(0.14354*(G74*100-220)^1.4))</f>
        <v>451</v>
      </c>
      <c r="H76" s="137">
        <f>IF(ISBLANK(H74),"",TRUNC(51.39*(H74-1.5)^1.05))</f>
        <v>481</v>
      </c>
      <c r="I76" s="137">
        <f>IF(ISBLANK(I74),"",TRUNC(0.8465*(I74*100-75)^1.42))</f>
        <v>297</v>
      </c>
      <c r="J76" s="156">
        <f>IF(ISBLANK(J74),"",INT(0.08713*(305.5-(J74/$J$8))^1.85))</f>
        <v>235</v>
      </c>
      <c r="K76" s="151">
        <f>K77</f>
        <v>2016</v>
      </c>
      <c r="L76" s="145"/>
    </row>
    <row r="77" spans="2:12" ht="15" customHeight="1">
      <c r="B77" s="144"/>
      <c r="C77" s="145"/>
      <c r="D77" s="146"/>
      <c r="E77" s="147"/>
      <c r="F77" s="157"/>
      <c r="G77" s="158">
        <f>F76+G76</f>
        <v>1003</v>
      </c>
      <c r="H77" s="158">
        <f>G77+H76</f>
        <v>1484</v>
      </c>
      <c r="I77" s="158">
        <f>H77+I76</f>
        <v>1781</v>
      </c>
      <c r="J77" s="159">
        <f>I77+J76</f>
        <v>2016</v>
      </c>
      <c r="K77" s="160">
        <f>SUM(F76:J76)</f>
        <v>2016</v>
      </c>
      <c r="L77" s="145"/>
    </row>
    <row r="78" spans="2:12" ht="15" customHeight="1">
      <c r="B78" s="144"/>
      <c r="C78" s="145"/>
      <c r="D78" s="146"/>
      <c r="E78" s="147"/>
      <c r="F78" s="157"/>
      <c r="G78" s="158"/>
      <c r="H78" s="158"/>
      <c r="I78" s="158"/>
      <c r="J78" s="161"/>
      <c r="K78" s="162">
        <f>K77</f>
        <v>2016</v>
      </c>
      <c r="L78" s="145"/>
    </row>
    <row r="79" spans="1:12" ht="15" customHeight="1">
      <c r="A79" s="132">
        <v>15</v>
      </c>
      <c r="B79" s="144">
        <v>149</v>
      </c>
      <c r="C79" s="145" t="s">
        <v>36</v>
      </c>
      <c r="D79" s="146" t="s">
        <v>37</v>
      </c>
      <c r="E79" s="147" t="s">
        <v>38</v>
      </c>
      <c r="F79" s="148" t="s">
        <v>148</v>
      </c>
      <c r="G79" s="149">
        <v>4.55</v>
      </c>
      <c r="H79" s="149">
        <v>10.16</v>
      </c>
      <c r="I79" s="149">
        <v>1.46</v>
      </c>
      <c r="J79" s="150">
        <v>0.0026531249999999997</v>
      </c>
      <c r="K79" s="151">
        <f>K82</f>
        <v>1772</v>
      </c>
      <c r="L79" s="145" t="s">
        <v>139</v>
      </c>
    </row>
    <row r="80" spans="1:12" ht="15" customHeight="1">
      <c r="A80" s="152"/>
      <c r="B80" s="144"/>
      <c r="C80" s="145"/>
      <c r="D80" s="146"/>
      <c r="E80" s="147"/>
      <c r="F80" s="140"/>
      <c r="G80" s="153"/>
      <c r="H80" s="153"/>
      <c r="I80" s="153"/>
      <c r="J80" s="154"/>
      <c r="K80" s="151">
        <f>K82</f>
        <v>1772</v>
      </c>
      <c r="L80" s="145"/>
    </row>
    <row r="81" spans="2:12" ht="15" customHeight="1">
      <c r="B81" s="144"/>
      <c r="C81" s="145"/>
      <c r="D81" s="146"/>
      <c r="E81" s="147"/>
      <c r="F81" s="155">
        <f>IF(ISBLANK(F79),"",TRUNC(20.5173*(15.5-F79)^1.92))</f>
        <v>354</v>
      </c>
      <c r="G81" s="137">
        <f>IF(ISBLANK(G79),"",TRUNC(0.14354*(G79*100-220)^1.4))</f>
        <v>299</v>
      </c>
      <c r="H81" s="137">
        <f>IF(ISBLANK(H79),"",TRUNC(51.39*(H79-1.5)^1.05))</f>
        <v>495</v>
      </c>
      <c r="I81" s="137">
        <f>IF(ISBLANK(I79),"",TRUNC(0.8465*(I79*100-75)^1.42))</f>
        <v>360</v>
      </c>
      <c r="J81" s="156">
        <f>IF(ISBLANK(J79),"",INT(0.08713*(305.5-(J79/$J$8))^1.85))</f>
        <v>264</v>
      </c>
      <c r="K81" s="151">
        <f>K82</f>
        <v>1772</v>
      </c>
      <c r="L81" s="145"/>
    </row>
    <row r="82" spans="2:12" ht="15" customHeight="1">
      <c r="B82" s="144"/>
      <c r="C82" s="145"/>
      <c r="D82" s="146"/>
      <c r="E82" s="147"/>
      <c r="F82" s="157"/>
      <c r="G82" s="158">
        <f>F81+G81</f>
        <v>653</v>
      </c>
      <c r="H82" s="158">
        <f>G82+H81</f>
        <v>1148</v>
      </c>
      <c r="I82" s="158">
        <f>H82+I81</f>
        <v>1508</v>
      </c>
      <c r="J82" s="159">
        <f>I82+J81</f>
        <v>1772</v>
      </c>
      <c r="K82" s="160">
        <f>SUM(F81:J81)</f>
        <v>1772</v>
      </c>
      <c r="L82" s="145"/>
    </row>
    <row r="83" spans="2:12" ht="15" customHeight="1">
      <c r="B83" s="144"/>
      <c r="C83" s="145"/>
      <c r="D83" s="146"/>
      <c r="E83" s="147"/>
      <c r="F83" s="157"/>
      <c r="G83" s="158"/>
      <c r="H83" s="158"/>
      <c r="I83" s="158"/>
      <c r="J83" s="161"/>
      <c r="K83" s="162">
        <f>K82</f>
        <v>1772</v>
      </c>
      <c r="L83" s="145"/>
    </row>
    <row r="84" spans="1:12" ht="15" customHeight="1">
      <c r="A84" s="132">
        <v>16</v>
      </c>
      <c r="B84" s="144">
        <v>138</v>
      </c>
      <c r="C84" s="145" t="s">
        <v>54</v>
      </c>
      <c r="D84" s="146" t="s">
        <v>55</v>
      </c>
      <c r="E84" s="147" t="s">
        <v>47</v>
      </c>
      <c r="F84" s="148" t="s">
        <v>98</v>
      </c>
      <c r="G84" s="149">
        <v>4</v>
      </c>
      <c r="H84" s="149">
        <v>7.89</v>
      </c>
      <c r="I84" s="149">
        <v>1.49</v>
      </c>
      <c r="J84" s="150">
        <v>0.00265</v>
      </c>
      <c r="K84" s="151">
        <f>K87</f>
        <v>1699</v>
      </c>
      <c r="L84" s="145" t="s">
        <v>136</v>
      </c>
    </row>
    <row r="85" spans="1:12" ht="15" customHeight="1">
      <c r="A85" s="152"/>
      <c r="B85" s="144"/>
      <c r="C85" s="145"/>
      <c r="D85" s="146"/>
      <c r="E85" s="147"/>
      <c r="F85" s="140"/>
      <c r="G85" s="153"/>
      <c r="H85" s="153"/>
      <c r="I85" s="153"/>
      <c r="J85" s="154"/>
      <c r="K85" s="151">
        <f>K87</f>
        <v>1699</v>
      </c>
      <c r="L85" s="145"/>
    </row>
    <row r="86" spans="2:12" ht="15" customHeight="1">
      <c r="B86" s="144"/>
      <c r="C86" s="145"/>
      <c r="D86" s="146"/>
      <c r="E86" s="147"/>
      <c r="F86" s="155">
        <f>IF(ISBLANK(F84),"",TRUNC(20.5173*(15.5-F84)^1.92))</f>
        <v>486</v>
      </c>
      <c r="G86" s="137">
        <f>IF(ISBLANK(G84),"",TRUNC(0.14354*(G84*100-220)^1.4))</f>
        <v>206</v>
      </c>
      <c r="H86" s="137">
        <f>IF(ISBLANK(H84),"",TRUNC(51.39*(H84-1.5)^1.05))</f>
        <v>360</v>
      </c>
      <c r="I86" s="137">
        <f>IF(ISBLANK(I84),"",TRUNC(0.8465*(I84*100-75)^1.42))</f>
        <v>381</v>
      </c>
      <c r="J86" s="156">
        <f>IF(ISBLANK(J84),"",INT(0.08713*(305.5-(J84/$J$8))^1.85))</f>
        <v>266</v>
      </c>
      <c r="K86" s="151">
        <f>K87</f>
        <v>1699</v>
      </c>
      <c r="L86" s="145"/>
    </row>
    <row r="87" spans="2:12" ht="15" customHeight="1">
      <c r="B87" s="144"/>
      <c r="C87" s="145"/>
      <c r="D87" s="146"/>
      <c r="E87" s="147"/>
      <c r="F87" s="157"/>
      <c r="G87" s="158">
        <f>F86+G86</f>
        <v>692</v>
      </c>
      <c r="H87" s="158">
        <f>G87+H86</f>
        <v>1052</v>
      </c>
      <c r="I87" s="158">
        <f>H87+I86</f>
        <v>1433</v>
      </c>
      <c r="J87" s="159">
        <f>I87+J86</f>
        <v>1699</v>
      </c>
      <c r="K87" s="160">
        <f>SUM(F86:J86)</f>
        <v>1699</v>
      </c>
      <c r="L87" s="145"/>
    </row>
    <row r="88" spans="2:12" ht="15" customHeight="1">
      <c r="B88" s="144"/>
      <c r="C88" s="145"/>
      <c r="D88" s="146"/>
      <c r="E88" s="147"/>
      <c r="F88" s="157"/>
      <c r="G88" s="158"/>
      <c r="H88" s="158"/>
      <c r="I88" s="158"/>
      <c r="J88" s="161"/>
      <c r="K88" s="162">
        <f>K87</f>
        <v>1699</v>
      </c>
      <c r="L88" s="145"/>
    </row>
    <row r="89" spans="1:12" ht="15" customHeight="1">
      <c r="A89" s="132">
        <v>17</v>
      </c>
      <c r="B89" s="144">
        <v>147</v>
      </c>
      <c r="C89" s="145" t="s">
        <v>41</v>
      </c>
      <c r="D89" s="146" t="s">
        <v>42</v>
      </c>
      <c r="E89" s="147" t="s">
        <v>38</v>
      </c>
      <c r="F89" s="148" t="s">
        <v>149</v>
      </c>
      <c r="G89" s="149">
        <v>3.93</v>
      </c>
      <c r="H89" s="149">
        <v>6.24</v>
      </c>
      <c r="I89" s="149">
        <v>1.55</v>
      </c>
      <c r="J89" s="150">
        <v>0.00278275462962963</v>
      </c>
      <c r="K89" s="151">
        <f>K92</f>
        <v>1424</v>
      </c>
      <c r="L89" s="145" t="s">
        <v>139</v>
      </c>
    </row>
    <row r="90" spans="1:12" ht="15" customHeight="1">
      <c r="A90" s="152"/>
      <c r="B90" s="144"/>
      <c r="C90" s="145"/>
      <c r="D90" s="146"/>
      <c r="E90" s="147"/>
      <c r="F90" s="140"/>
      <c r="G90" s="153"/>
      <c r="H90" s="153"/>
      <c r="I90" s="153"/>
      <c r="J90" s="154"/>
      <c r="K90" s="151">
        <f>K92</f>
        <v>1424</v>
      </c>
      <c r="L90" s="145"/>
    </row>
    <row r="91" spans="2:12" ht="15" customHeight="1">
      <c r="B91" s="144"/>
      <c r="C91" s="145"/>
      <c r="D91" s="146"/>
      <c r="E91" s="147"/>
      <c r="F91" s="155">
        <f>IF(ISBLANK(F89),"",TRUNC(20.5173*(15.5-F89)^1.92))</f>
        <v>343</v>
      </c>
      <c r="G91" s="137">
        <f>IF(ISBLANK(G89),"",TRUNC(0.14354*(G89*100-220)^1.4))</f>
        <v>195</v>
      </c>
      <c r="H91" s="137">
        <f>IF(ISBLANK(H89),"",TRUNC(51.39*(H89-1.5)^1.05))</f>
        <v>263</v>
      </c>
      <c r="I91" s="137">
        <f>IF(ISBLANK(I89),"",TRUNC(0.8465*(I89*100-75)^1.42))</f>
        <v>426</v>
      </c>
      <c r="J91" s="156">
        <f>IF(ISBLANK(J89),"",INT(0.08713*(305.5-(J89/$J$8))^1.85))</f>
        <v>197</v>
      </c>
      <c r="K91" s="151">
        <f>K92</f>
        <v>1424</v>
      </c>
      <c r="L91" s="145"/>
    </row>
    <row r="92" spans="2:12" ht="15" customHeight="1">
      <c r="B92" s="144"/>
      <c r="C92" s="145"/>
      <c r="D92" s="146"/>
      <c r="E92" s="147"/>
      <c r="F92" s="157"/>
      <c r="G92" s="158">
        <f>F91+G91</f>
        <v>538</v>
      </c>
      <c r="H92" s="158">
        <f>G92+H91</f>
        <v>801</v>
      </c>
      <c r="I92" s="158">
        <f>H92+I91</f>
        <v>1227</v>
      </c>
      <c r="J92" s="159">
        <f>I92+J91</f>
        <v>1424</v>
      </c>
      <c r="K92" s="160">
        <f>SUM(F91:J91)</f>
        <v>1424</v>
      </c>
      <c r="L92" s="145"/>
    </row>
    <row r="93" spans="2:12" ht="15" customHeight="1">
      <c r="B93" s="144"/>
      <c r="C93" s="145"/>
      <c r="D93" s="146"/>
      <c r="E93" s="147"/>
      <c r="F93" s="157"/>
      <c r="G93" s="158"/>
      <c r="H93" s="158"/>
      <c r="I93" s="158"/>
      <c r="J93" s="161"/>
      <c r="K93" s="162">
        <f>K92</f>
        <v>1424</v>
      </c>
      <c r="L93" s="145"/>
    </row>
    <row r="94" spans="2:12" ht="15" customHeight="1">
      <c r="B94" s="144">
        <v>97</v>
      </c>
      <c r="C94" s="145" t="s">
        <v>66</v>
      </c>
      <c r="D94" s="146" t="s">
        <v>61</v>
      </c>
      <c r="E94" s="147" t="s">
        <v>62</v>
      </c>
      <c r="F94" s="148" t="s">
        <v>150</v>
      </c>
      <c r="G94" s="149">
        <v>3.6</v>
      </c>
      <c r="H94" s="149">
        <v>8.02</v>
      </c>
      <c r="I94" s="149" t="s">
        <v>151</v>
      </c>
      <c r="J94" s="150"/>
      <c r="K94" s="151">
        <f>K97</f>
        <v>0</v>
      </c>
      <c r="L94" s="145" t="s">
        <v>152</v>
      </c>
    </row>
    <row r="95" spans="1:12" ht="15" customHeight="1">
      <c r="A95" s="152"/>
      <c r="B95" s="144"/>
      <c r="C95" s="145"/>
      <c r="D95" s="146"/>
      <c r="E95" s="147"/>
      <c r="F95" s="140"/>
      <c r="G95" s="153"/>
      <c r="H95" s="153"/>
      <c r="I95" s="153"/>
      <c r="J95" s="154"/>
      <c r="K95" s="151">
        <f>K97</f>
        <v>0</v>
      </c>
      <c r="L95" s="145"/>
    </row>
    <row r="96" spans="2:12" ht="15" customHeight="1">
      <c r="B96" s="144"/>
      <c r="C96" s="145"/>
      <c r="D96" s="146"/>
      <c r="E96" s="147"/>
      <c r="F96" s="155">
        <f>IF(ISBLANK(F94),"",TRUNC(20.5173*(15.5-F94)^1.92))</f>
        <v>234</v>
      </c>
      <c r="G96" s="137">
        <f>IF(ISBLANK(G94),"",TRUNC(0.14354*(G94*100-220)^1.4))</f>
        <v>145</v>
      </c>
      <c r="H96" s="137">
        <f>IF(ISBLANK(H94),"",TRUNC(51.39*(H94-1.5)^1.05))</f>
        <v>367</v>
      </c>
      <c r="I96" s="137"/>
      <c r="J96" s="156">
        <f>IF(ISBLANK(J94),"",INT(0.08713*(305.5-(J94/$J$8))^1.85))</f>
      </c>
      <c r="K96" s="151">
        <f>K97</f>
        <v>0</v>
      </c>
      <c r="L96" s="145"/>
    </row>
    <row r="97" spans="2:12" ht="15" customHeight="1">
      <c r="B97" s="144"/>
      <c r="C97" s="145"/>
      <c r="D97" s="146"/>
      <c r="E97" s="147"/>
      <c r="F97" s="157"/>
      <c r="G97" s="158">
        <f>F96+G96</f>
        <v>379</v>
      </c>
      <c r="H97" s="158">
        <f>G97+H96</f>
        <v>746</v>
      </c>
      <c r="I97" s="158"/>
      <c r="J97" s="159"/>
      <c r="K97" s="160"/>
      <c r="L97" s="145"/>
    </row>
    <row r="98" spans="2:12" ht="15" customHeight="1">
      <c r="B98" s="144"/>
      <c r="C98" s="145"/>
      <c r="D98" s="146"/>
      <c r="E98" s="147"/>
      <c r="F98" s="157"/>
      <c r="G98" s="158"/>
      <c r="H98" s="158"/>
      <c r="I98" s="158"/>
      <c r="J98" s="161"/>
      <c r="K98" s="162">
        <f>K97</f>
        <v>0</v>
      </c>
      <c r="L98" s="145"/>
    </row>
  </sheetData>
  <sheetProtection/>
  <mergeCells count="2">
    <mergeCell ref="A1:L1"/>
    <mergeCell ref="A5:L5"/>
  </mergeCells>
  <printOptions/>
  <pageMargins left="0.11811023622047245" right="0.11811023622047245" top="0.11811023622047245" bottom="0.7480314960629921" header="0" footer="0"/>
  <pageSetup horizontalDpi="600" verticalDpi="600" orientation="landscape" paperSize="9" r:id="rId2"/>
  <headerFoot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2017-01-08T17:53:08Z</cp:lastPrinted>
  <dcterms:created xsi:type="dcterms:W3CDTF">2008-02-21T13:44:37Z</dcterms:created>
  <dcterms:modified xsi:type="dcterms:W3CDTF">2017-01-08T17:53:14Z</dcterms:modified>
  <cp:category/>
  <cp:version/>
  <cp:contentType/>
  <cp:contentStatus/>
</cp:coreProperties>
</file>