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480" windowHeight="11250" activeTab="5"/>
  </bookViews>
  <sheets>
    <sheet name="60 m.b" sheetId="1" r:id="rId1"/>
    <sheet name="Augstlēkšana" sheetId="2" r:id="rId2"/>
    <sheet name="Lode" sheetId="3" r:id="rId3"/>
    <sheet name="Tāllēkšana" sheetId="4" r:id="rId4"/>
    <sheet name="800 m" sheetId="5" r:id="rId5"/>
    <sheet name="KOP" sheetId="6" r:id="rId6"/>
  </sheets>
  <definedNames>
    <definedName name="augstums" localSheetId="1">'Augstlēkšana'!$A$1:$AQ$8</definedName>
    <definedName name="mesana" localSheetId="2">'Lode'!$A$1:$N$8</definedName>
    <definedName name="mesana" localSheetId="3">'Tāllēkšana'!$A$1:$N$8</definedName>
    <definedName name="_xlnm.Print_Area" localSheetId="0">'60 m.b'!$A$1:$J$43</definedName>
    <definedName name="_xlnm.Print_Area" localSheetId="4">'800 m'!$A$1:$J$32</definedName>
    <definedName name="skries" localSheetId="0">'60 m.b'!$A$1:$J$10</definedName>
    <definedName name="skries" localSheetId="4">'800 m'!$A$1:$J$10</definedName>
  </definedNames>
  <calcPr fullCalcOnLoad="1"/>
</workbook>
</file>

<file path=xl/sharedStrings.xml><?xml version="1.0" encoding="utf-8"?>
<sst xmlns="http://schemas.openxmlformats.org/spreadsheetml/2006/main" count="603" uniqueCount="107">
  <si>
    <t>3</t>
  </si>
  <si>
    <t>800 m</t>
  </si>
  <si>
    <t>Latvijas ziemas čempionāts daudzcīņās</t>
  </si>
  <si>
    <t>Rīga</t>
  </si>
  <si>
    <t>60 m/b</t>
  </si>
  <si>
    <t>Augstlēkšana</t>
  </si>
  <si>
    <t>Nr.</t>
  </si>
  <si>
    <t>Uzvārds, Vārds</t>
  </si>
  <si>
    <t>Dz.g.</t>
  </si>
  <si>
    <t>Komanda</t>
  </si>
  <si>
    <t>Rez.</t>
  </si>
  <si>
    <t>Punkti</t>
  </si>
  <si>
    <t>Lodes grūšana</t>
  </si>
  <si>
    <t>Tāllēkšana</t>
  </si>
  <si>
    <t>Jaunietēm</t>
  </si>
  <si>
    <t>1.skrējiens</t>
  </si>
  <si>
    <t>2.skrējiens</t>
  </si>
  <si>
    <t>3.skrējiens</t>
  </si>
  <si>
    <t>Zeļģe Luīze Katrīna</t>
  </si>
  <si>
    <t>080400</t>
  </si>
  <si>
    <t>Talsu nov. SS</t>
  </si>
  <si>
    <t>08.01.2017</t>
  </si>
  <si>
    <t>Ozola Nikola</t>
  </si>
  <si>
    <t>020201</t>
  </si>
  <si>
    <t>Ogres nov. SS</t>
  </si>
  <si>
    <t>Kaire Madara</t>
  </si>
  <si>
    <t>260400</t>
  </si>
  <si>
    <t>Dūma Laura</t>
  </si>
  <si>
    <t>260201</t>
  </si>
  <si>
    <t>Madonas BJSS/MSĢ</t>
  </si>
  <si>
    <t>Mailīte Rasa</t>
  </si>
  <si>
    <t>270200</t>
  </si>
  <si>
    <t>Madonas BJSS</t>
  </si>
  <si>
    <t>Gipsle Terēze</t>
  </si>
  <si>
    <t>270100</t>
  </si>
  <si>
    <t>Liepājas SSS</t>
  </si>
  <si>
    <t>Ozolniece Rebeka</t>
  </si>
  <si>
    <t>150600</t>
  </si>
  <si>
    <t>Sprūde Krista</t>
  </si>
  <si>
    <t>031101</t>
  </si>
  <si>
    <t>Griezīte Grieta</t>
  </si>
  <si>
    <t>090801</t>
  </si>
  <si>
    <t>Ivanova Anastasija</t>
  </si>
  <si>
    <t>Līduma Lelde Linda</t>
  </si>
  <si>
    <t>291001</t>
  </si>
  <si>
    <t>Ventspils nov. BJSS</t>
  </si>
  <si>
    <t>Savicka Amanda</t>
  </si>
  <si>
    <t>291200</t>
  </si>
  <si>
    <t>Bauskas nov. BJSS</t>
  </si>
  <si>
    <t>Skultaite Amanda</t>
  </si>
  <si>
    <t>170701</t>
  </si>
  <si>
    <t>Sietiņa Luīze Dārta</t>
  </si>
  <si>
    <t>090101</t>
  </si>
  <si>
    <t>Ventspils SS "Spars"</t>
  </si>
  <si>
    <t>4.skrējiens</t>
  </si>
  <si>
    <t>Koržeņevska Sabīne</t>
  </si>
  <si>
    <t>Rūmniece Frederika</t>
  </si>
  <si>
    <t>040500</t>
  </si>
  <si>
    <t>010100</t>
  </si>
  <si>
    <t>Jūrmalas SS</t>
  </si>
  <si>
    <t>5.skrējiens</t>
  </si>
  <si>
    <t>Blaževiča Kristīne</t>
  </si>
  <si>
    <t>111201</t>
  </si>
  <si>
    <t>Rīga, RSM</t>
  </si>
  <si>
    <t>A/l</t>
  </si>
  <si>
    <t>Lode</t>
  </si>
  <si>
    <t>T/l</t>
  </si>
  <si>
    <t>SUMMA</t>
  </si>
  <si>
    <t>Mārcis Štrobinders</t>
  </si>
  <si>
    <t>Artūrs Priževoits</t>
  </si>
  <si>
    <t>Anita Krauklīte, Andis Austrups</t>
  </si>
  <si>
    <t>Anita Krauklīte</t>
  </si>
  <si>
    <t>Daiga Stumbre</t>
  </si>
  <si>
    <t>200300</t>
  </si>
  <si>
    <t>Vjačeslavs Goļinskis</t>
  </si>
  <si>
    <t>Dainis Lodiņš</t>
  </si>
  <si>
    <t>Raivis Maķevics</t>
  </si>
  <si>
    <t>Raivis Maķevics, Ilze Ladusāne</t>
  </si>
  <si>
    <t>Juris Petrovičs, Andris Kronbergs</t>
  </si>
  <si>
    <t>Grigoroviča Katrīna</t>
  </si>
  <si>
    <t>Andis Austrups</t>
  </si>
  <si>
    <t>izst.</t>
  </si>
  <si>
    <t>1,33</t>
  </si>
  <si>
    <t>1,45</t>
  </si>
  <si>
    <t>1,63</t>
  </si>
  <si>
    <t>1,30</t>
  </si>
  <si>
    <t>1,36</t>
  </si>
  <si>
    <t>1,42</t>
  </si>
  <si>
    <t>1,60</t>
  </si>
  <si>
    <t>1,57</t>
  </si>
  <si>
    <t>1,51</t>
  </si>
  <si>
    <t>1,75</t>
  </si>
  <si>
    <t>1,39</t>
  </si>
  <si>
    <t>1,54</t>
  </si>
  <si>
    <t>1,66</t>
  </si>
  <si>
    <t>o</t>
  </si>
  <si>
    <t>x</t>
  </si>
  <si>
    <t>xxx</t>
  </si>
  <si>
    <t>xo</t>
  </si>
  <si>
    <t>xxo</t>
  </si>
  <si>
    <t>9,78</t>
  </si>
  <si>
    <t>9,23</t>
  </si>
  <si>
    <t>bez rez.</t>
  </si>
  <si>
    <t>nes.</t>
  </si>
  <si>
    <t>nest.</t>
  </si>
  <si>
    <t>U18 jaunietēm</t>
  </si>
  <si>
    <t>LATVIJAS ČEMPIONĀTS DAUDZCĪŅĀS TELPĀS</t>
  </si>
</sst>
</file>

<file path=xl/styles.xml><?xml version="1.0" encoding="utf-8"?>
<styleSheet xmlns="http://schemas.openxmlformats.org/spreadsheetml/2006/main">
  <numFmts count="4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&quot;Ls&quot;\ #,##0_);\(&quot;Ls&quot;\ #,##0\)"/>
    <numFmt numFmtId="177" formatCode="&quot;Ls&quot;\ #,##0_);[Red]\(&quot;Ls&quot;\ #,##0\)"/>
    <numFmt numFmtId="178" formatCode="&quot;Ls&quot;\ #,##0.00_);\(&quot;Ls&quot;\ #,##0.00\)"/>
    <numFmt numFmtId="179" formatCode="&quot;Ls&quot;\ #,##0.00_);[Red]\(&quot;Ls&quot;\ #,##0.00\)"/>
    <numFmt numFmtId="180" formatCode="_(&quot;Ls&quot;\ * #,##0_);_(&quot;Ls&quot;\ * \(#,##0\);_(&quot;Ls&quot;\ * &quot;-&quot;_);_(@_)"/>
    <numFmt numFmtId="181" formatCode="_(&quot;Ls&quot;\ * #,##0.00_);_(&quot;Ls&quot;\ * \(#,##0.00\);_(&quot;Ls&quot;\ 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"/>
    <numFmt numFmtId="185" formatCode="_-&quot;IRL&quot;* #,##0_-;\-&quot;IRL&quot;* #,##0_-;_-&quot;IRL&quot;* &quot;-&quot;_-;_-@_-"/>
    <numFmt numFmtId="186" formatCode="_-&quot;IRL&quot;* #,##0.00_-;\-&quot;IRL&quot;* #,##0.00_-;_-&quot;IRL&quot;* &quot;-&quot;??_-;_-@_-"/>
    <numFmt numFmtId="187" formatCode="#,##0;\-#,##0;&quot;-&quot;"/>
    <numFmt numFmtId="188" formatCode="#,##0.00;\-#,##0.00;&quot;-&quot;"/>
    <numFmt numFmtId="189" formatCode="#,##0%;\-#,##0%;&quot;- &quot;"/>
    <numFmt numFmtId="190" formatCode="#,##0.0%;\-#,##0.0%;&quot;- &quot;"/>
    <numFmt numFmtId="191" formatCode="#,##0.00%;\-#,##0.00%;&quot;- &quot;"/>
    <numFmt numFmtId="192" formatCode="#,##0.0;\-#,##0.0;&quot;-&quot;"/>
    <numFmt numFmtId="193" formatCode="\ \ @"/>
    <numFmt numFmtId="194" formatCode="\ \ \ \ @"/>
    <numFmt numFmtId="195" formatCode="[Red]0%;[Red]\(0%\)"/>
    <numFmt numFmtId="196" formatCode="0%;\(0%\)"/>
    <numFmt numFmtId="197" formatCode="[$-426]dddd\,\ yyyy&quot;. gada &quot;d\.\ mmmm"/>
    <numFmt numFmtId="198" formatCode="dd\.mm\.yy"/>
    <numFmt numFmtId="199" formatCode="mm:ss.00"/>
    <numFmt numFmtId="200" formatCode="&quot;Ls&quot;\ #,##0.00"/>
    <numFmt numFmtId="201" formatCode="dd/mm/yy"/>
    <numFmt numFmtId="202" formatCode="h:mm:ss;@"/>
  </numFmts>
  <fonts count="72">
    <font>
      <sz val="10"/>
      <name val="Arial"/>
      <family val="0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sz val="10"/>
      <name val="Times New Roman Baltic"/>
      <family val="1"/>
    </font>
    <font>
      <b/>
      <sz val="16"/>
      <name val="Times New Roman Baltic"/>
      <family val="1"/>
    </font>
    <font>
      <b/>
      <sz val="10"/>
      <name val="Times New Roman Baltic"/>
      <family val="1"/>
    </font>
    <font>
      <b/>
      <sz val="12"/>
      <name val="Times New Roman Baltic"/>
      <family val="1"/>
    </font>
    <font>
      <b/>
      <sz val="14"/>
      <name val="Times New Roman Baltic"/>
      <family val="1"/>
    </font>
    <font>
      <sz val="11"/>
      <name val="Arial"/>
      <family val="2"/>
    </font>
    <font>
      <sz val="11"/>
      <name val="Times New Roman Baltic"/>
      <family val="1"/>
    </font>
    <font>
      <sz val="16"/>
      <name val="Times New Roman Baltic"/>
      <family val="1"/>
    </font>
    <font>
      <b/>
      <i/>
      <sz val="14"/>
      <name val="Times New Roman Baltic"/>
      <family val="1"/>
    </font>
    <font>
      <b/>
      <i/>
      <sz val="12"/>
      <name val="Times New Roman Baltic"/>
      <family val="1"/>
    </font>
    <font>
      <sz val="12"/>
      <name val="Times New Roman Baltic"/>
      <family val="0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i/>
      <sz val="10"/>
      <name val="Arial"/>
      <family val="2"/>
    </font>
    <font>
      <b/>
      <sz val="11"/>
      <color indexed="9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0" applyNumberFormat="0" applyBorder="0" applyAlignment="0" applyProtection="0"/>
    <xf numFmtId="187" fontId="1" fillId="0" borderId="0" applyFill="0" applyBorder="0" applyAlignment="0">
      <protection/>
    </xf>
    <xf numFmtId="188" fontId="1" fillId="0" borderId="0" applyFill="0" applyBorder="0" applyAlignment="0">
      <protection/>
    </xf>
    <xf numFmtId="189" fontId="1" fillId="0" borderId="0" applyFill="0" applyBorder="0" applyAlignment="0">
      <protection/>
    </xf>
    <xf numFmtId="190" fontId="1" fillId="0" borderId="0" applyFill="0" applyBorder="0" applyAlignment="0">
      <protection/>
    </xf>
    <xf numFmtId="191" fontId="1" fillId="0" borderId="0" applyFill="0" applyBorder="0" applyAlignment="0">
      <protection/>
    </xf>
    <xf numFmtId="187" fontId="1" fillId="0" borderId="0" applyFill="0" applyBorder="0" applyAlignment="0">
      <protection/>
    </xf>
    <xf numFmtId="192" fontId="1" fillId="0" borderId="0" applyFill="0" applyBorder="0" applyAlignment="0">
      <protection/>
    </xf>
    <xf numFmtId="188" fontId="1" fillId="0" borderId="0" applyFill="0" applyBorder="0" applyAlignment="0">
      <protection/>
    </xf>
    <xf numFmtId="0" fontId="58" fillId="26" borderId="1" applyNumberFormat="0" applyAlignment="0" applyProtection="0"/>
    <xf numFmtId="0" fontId="5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4" fontId="1" fillId="0" borderId="0" applyFill="0" applyBorder="0" applyAlignment="0"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2" fillId="0" borderId="0" applyFill="0" applyBorder="0" applyAlignment="0">
      <protection/>
    </xf>
    <xf numFmtId="188" fontId="2" fillId="0" borderId="0" applyFill="0" applyBorder="0" applyAlignment="0">
      <protection/>
    </xf>
    <xf numFmtId="187" fontId="2" fillId="0" borderId="0" applyFill="0" applyBorder="0" applyAlignment="0">
      <protection/>
    </xf>
    <xf numFmtId="192" fontId="2" fillId="0" borderId="0" applyFill="0" applyBorder="0" applyAlignment="0">
      <protection/>
    </xf>
    <xf numFmtId="188" fontId="2" fillId="0" borderId="0" applyFill="0" applyBorder="0" applyAlignment="0">
      <protection/>
    </xf>
    <xf numFmtId="0" fontId="6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1" fillId="28" borderId="0" applyNumberFormat="0" applyBorder="0" applyAlignment="0" applyProtection="0"/>
    <xf numFmtId="38" fontId="3" fillId="29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5" fillId="30" borderId="1" applyNumberFormat="0" applyAlignment="0" applyProtection="0"/>
    <xf numFmtId="10" fontId="3" fillId="31" borderId="8" applyNumberFormat="0" applyBorder="0" applyAlignment="0" applyProtection="0"/>
    <xf numFmtId="187" fontId="6" fillId="0" borderId="0" applyFill="0" applyBorder="0" applyAlignment="0">
      <protection/>
    </xf>
    <xf numFmtId="188" fontId="6" fillId="0" borderId="0" applyFill="0" applyBorder="0" applyAlignment="0">
      <protection/>
    </xf>
    <xf numFmtId="187" fontId="6" fillId="0" borderId="0" applyFill="0" applyBorder="0" applyAlignment="0">
      <protection/>
    </xf>
    <xf numFmtId="192" fontId="6" fillId="0" borderId="0" applyFill="0" applyBorder="0" applyAlignment="0">
      <protection/>
    </xf>
    <xf numFmtId="188" fontId="6" fillId="0" borderId="0" applyFill="0" applyBorder="0" applyAlignment="0">
      <protection/>
    </xf>
    <xf numFmtId="0" fontId="66" fillId="0" borderId="9" applyNumberFormat="0" applyFill="0" applyAlignment="0" applyProtection="0"/>
    <xf numFmtId="0" fontId="67" fillId="32" borderId="0" applyNumberFormat="0" applyBorder="0" applyAlignment="0" applyProtection="0"/>
    <xf numFmtId="195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10" applyNumberFormat="0" applyFont="0" applyAlignment="0" applyProtection="0"/>
    <xf numFmtId="0" fontId="68" fillId="26" borderId="11" applyNumberFormat="0" applyAlignment="0" applyProtection="0"/>
    <xf numFmtId="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7" fontId="8" fillId="0" borderId="0" applyFill="0" applyBorder="0" applyAlignment="0">
      <protection/>
    </xf>
    <xf numFmtId="188" fontId="8" fillId="0" borderId="0" applyFill="0" applyBorder="0" applyAlignment="0">
      <protection/>
    </xf>
    <xf numFmtId="187" fontId="8" fillId="0" borderId="0" applyFill="0" applyBorder="0" applyAlignment="0">
      <protection/>
    </xf>
    <xf numFmtId="192" fontId="8" fillId="0" borderId="0" applyFill="0" applyBorder="0" applyAlignment="0">
      <protection/>
    </xf>
    <xf numFmtId="188" fontId="8" fillId="0" borderId="0" applyFill="0" applyBorder="0" applyAlignment="0">
      <protection/>
    </xf>
    <xf numFmtId="49" fontId="1" fillId="0" borderId="0" applyFill="0" applyBorder="0" applyAlignment="0">
      <protection/>
    </xf>
    <xf numFmtId="193" fontId="1" fillId="0" borderId="0" applyFill="0" applyBorder="0" applyAlignment="0">
      <protection/>
    </xf>
    <xf numFmtId="194" fontId="1" fillId="0" borderId="0" applyFill="0" applyBorder="0" applyAlignment="0">
      <protection/>
    </xf>
    <xf numFmtId="0" fontId="69" fillId="0" borderId="0" applyNumberFormat="0" applyFill="0" applyBorder="0" applyAlignment="0" applyProtection="0"/>
    <xf numFmtId="0" fontId="70" fillId="0" borderId="12" applyNumberFormat="0" applyFill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71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9" fillId="0" borderId="0" xfId="86" applyFont="1">
      <alignment/>
      <protection/>
    </xf>
    <xf numFmtId="49" fontId="10" fillId="0" borderId="0" xfId="86" applyNumberFormat="1" applyFont="1" applyAlignment="1">
      <alignment horizontal="center"/>
      <protection/>
    </xf>
    <xf numFmtId="49" fontId="9" fillId="0" borderId="0" xfId="86" applyNumberFormat="1" applyFont="1" applyAlignment="1">
      <alignment horizontal="center"/>
      <protection/>
    </xf>
    <xf numFmtId="0" fontId="11" fillId="0" borderId="0" xfId="86" applyFont="1" applyAlignment="1">
      <alignment horizontal="center"/>
      <protection/>
    </xf>
    <xf numFmtId="0" fontId="9" fillId="0" borderId="0" xfId="86" applyFont="1" applyAlignment="1">
      <alignment horizontal="left"/>
      <protection/>
    </xf>
    <xf numFmtId="0" fontId="9" fillId="0" borderId="0" xfId="86" applyFont="1" applyAlignment="1">
      <alignment horizontal="center"/>
      <protection/>
    </xf>
    <xf numFmtId="2" fontId="9" fillId="0" borderId="0" xfId="86" applyNumberFormat="1" applyFont="1" applyAlignment="1">
      <alignment horizontal="center"/>
      <protection/>
    </xf>
    <xf numFmtId="20" fontId="9" fillId="0" borderId="0" xfId="86" applyNumberFormat="1" applyFont="1">
      <alignment/>
      <protection/>
    </xf>
    <xf numFmtId="0" fontId="13" fillId="0" borderId="0" xfId="86" applyFont="1" applyAlignment="1">
      <alignment horizontal="left"/>
      <protection/>
    </xf>
    <xf numFmtId="0" fontId="9" fillId="0" borderId="0" xfId="86" applyFont="1" applyBorder="1">
      <alignment/>
      <protection/>
    </xf>
    <xf numFmtId="49" fontId="13" fillId="0" borderId="0" xfId="86" applyNumberFormat="1" applyFont="1" applyBorder="1" applyAlignment="1">
      <alignment horizontal="center"/>
      <protection/>
    </xf>
    <xf numFmtId="0" fontId="9" fillId="0" borderId="0" xfId="86" applyFont="1" applyAlignment="1">
      <alignment horizontal="right"/>
      <protection/>
    </xf>
    <xf numFmtId="0" fontId="14" fillId="0" borderId="0" xfId="86" applyFont="1">
      <alignment/>
      <protection/>
    </xf>
    <xf numFmtId="0" fontId="1" fillId="0" borderId="8" xfId="87" applyFont="1" applyFill="1" applyBorder="1" applyAlignment="1">
      <alignment/>
      <protection/>
    </xf>
    <xf numFmtId="0" fontId="14" fillId="0" borderId="8" xfId="86" applyFont="1" applyBorder="1">
      <alignment/>
      <protection/>
    </xf>
    <xf numFmtId="198" fontId="9" fillId="0" borderId="0" xfId="86" applyNumberFormat="1" applyFont="1" applyAlignment="1">
      <alignment horizontal="center"/>
      <protection/>
    </xf>
    <xf numFmtId="0" fontId="9" fillId="0" borderId="0" xfId="86" applyFont="1" applyFill="1">
      <alignment/>
      <protection/>
    </xf>
    <xf numFmtId="0" fontId="16" fillId="0" borderId="0" xfId="86" applyFont="1" applyFill="1">
      <alignment/>
      <protection/>
    </xf>
    <xf numFmtId="0" fontId="18" fillId="0" borderId="0" xfId="86" applyFont="1" applyAlignment="1">
      <alignment horizontal="center"/>
      <protection/>
    </xf>
    <xf numFmtId="0" fontId="9" fillId="0" borderId="0" xfId="86" applyFont="1" applyFill="1" applyAlignment="1">
      <alignment horizontal="center" vertical="center" wrapText="1"/>
      <protection/>
    </xf>
    <xf numFmtId="0" fontId="9" fillId="0" borderId="0" xfId="86" applyFont="1" applyFill="1" applyAlignment="1">
      <alignment horizontal="center" vertical="center"/>
      <protection/>
    </xf>
    <xf numFmtId="0" fontId="9" fillId="0" borderId="0" xfId="86" applyFont="1" applyAlignment="1">
      <alignment horizontal="center" vertical="center"/>
      <protection/>
    </xf>
    <xf numFmtId="0" fontId="9" fillId="0" borderId="0" xfId="86" applyFont="1" applyAlignment="1">
      <alignment wrapText="1"/>
      <protection/>
    </xf>
    <xf numFmtId="0" fontId="9" fillId="0" borderId="0" xfId="86" applyFont="1" applyAlignment="1">
      <alignment horizontal="center" vertical="top" wrapText="1"/>
      <protection/>
    </xf>
    <xf numFmtId="0" fontId="9" fillId="0" borderId="0" xfId="86" applyFont="1" applyAlignment="1">
      <alignment/>
      <protection/>
    </xf>
    <xf numFmtId="20" fontId="9" fillId="0" borderId="0" xfId="86" applyNumberFormat="1" applyFont="1" applyAlignment="1">
      <alignment/>
      <protection/>
    </xf>
    <xf numFmtId="198" fontId="9" fillId="0" borderId="0" xfId="86" applyNumberFormat="1" applyFont="1" applyAlignment="1">
      <alignment horizontal="center" vertical="top" wrapText="1"/>
      <protection/>
    </xf>
    <xf numFmtId="0" fontId="9" fillId="0" borderId="0" xfId="86" applyFont="1" applyBorder="1" applyAlignment="1">
      <alignment/>
      <protection/>
    </xf>
    <xf numFmtId="0" fontId="9" fillId="0" borderId="0" xfId="86" applyFont="1" applyFill="1" applyAlignment="1">
      <alignment/>
      <protection/>
    </xf>
    <xf numFmtId="0" fontId="15" fillId="0" borderId="0" xfId="86" applyFont="1" applyFill="1" applyAlignment="1">
      <alignment horizontal="center" vertical="center"/>
      <protection/>
    </xf>
    <xf numFmtId="49" fontId="11" fillId="0" borderId="0" xfId="86" applyNumberFormat="1" applyFont="1" applyBorder="1" applyAlignment="1">
      <alignment horizontal="center" vertical="center"/>
      <protection/>
    </xf>
    <xf numFmtId="0" fontId="20" fillId="0" borderId="0" xfId="0" applyFont="1" applyFill="1" applyAlignment="1">
      <alignment/>
    </xf>
    <xf numFmtId="20" fontId="12" fillId="0" borderId="0" xfId="86" applyNumberFormat="1" applyFont="1" applyBorder="1" applyAlignment="1">
      <alignment/>
      <protection/>
    </xf>
    <xf numFmtId="0" fontId="12" fillId="0" borderId="0" xfId="86" applyFont="1" applyBorder="1" applyAlignment="1">
      <alignment/>
      <protection/>
    </xf>
    <xf numFmtId="0" fontId="22" fillId="0" borderId="13" xfId="86" applyFont="1" applyBorder="1" applyAlignment="1">
      <alignment horizontal="center" vertical="center" wrapText="1"/>
      <protection/>
    </xf>
    <xf numFmtId="2" fontId="22" fillId="0" borderId="13" xfId="86" applyNumberFormat="1" applyFont="1" applyBorder="1" applyAlignment="1">
      <alignment horizontal="center" vertical="center" wrapText="1"/>
      <protection/>
    </xf>
    <xf numFmtId="49" fontId="22" fillId="0" borderId="13" xfId="86" applyNumberFormat="1" applyFont="1" applyBorder="1" applyAlignment="1">
      <alignment horizontal="center" vertical="center" wrapText="1"/>
      <protection/>
    </xf>
    <xf numFmtId="0" fontId="23" fillId="0" borderId="8" xfId="86" applyFont="1" applyBorder="1" applyAlignment="1">
      <alignment horizontal="center"/>
      <protection/>
    </xf>
    <xf numFmtId="49" fontId="12" fillId="0" borderId="0" xfId="86" applyNumberFormat="1" applyFont="1" applyBorder="1" applyAlignment="1">
      <alignment/>
      <protection/>
    </xf>
    <xf numFmtId="199" fontId="14" fillId="0" borderId="8" xfId="86" applyNumberFormat="1" applyFont="1" applyBorder="1" applyAlignment="1">
      <alignment horizontal="center"/>
      <protection/>
    </xf>
    <xf numFmtId="47" fontId="24" fillId="34" borderId="0" xfId="0" applyNumberFormat="1" applyFont="1" applyFill="1" applyAlignment="1">
      <alignment horizontal="center" vertical="center"/>
    </xf>
    <xf numFmtId="0" fontId="17" fillId="0" borderId="0" xfId="86" applyFont="1" applyAlignment="1">
      <alignment/>
      <protection/>
    </xf>
    <xf numFmtId="20" fontId="19" fillId="0" borderId="0" xfId="86" applyNumberFormat="1" applyFont="1" applyBorder="1" applyAlignment="1">
      <alignment/>
      <protection/>
    </xf>
    <xf numFmtId="0" fontId="19" fillId="0" borderId="0" xfId="86" applyFont="1" applyBorder="1" applyAlignment="1">
      <alignment/>
      <protection/>
    </xf>
    <xf numFmtId="0" fontId="1" fillId="0" borderId="8" xfId="87" applyFont="1" applyFill="1" applyBorder="1" applyAlignment="1">
      <alignment horizontal="left"/>
      <protection/>
    </xf>
    <xf numFmtId="0" fontId="1" fillId="0" borderId="8" xfId="87" applyFont="1" applyFill="1" applyBorder="1" applyAlignment="1">
      <alignment/>
      <protection/>
    </xf>
    <xf numFmtId="0" fontId="14" fillId="0" borderId="8" xfId="86" applyFont="1" applyBorder="1">
      <alignment/>
      <protection/>
    </xf>
    <xf numFmtId="0" fontId="14" fillId="0" borderId="8" xfId="86" applyFont="1" applyBorder="1" applyAlignment="1">
      <alignment horizontal="center"/>
      <protection/>
    </xf>
    <xf numFmtId="0" fontId="25" fillId="0" borderId="14" xfId="87" applyFont="1" applyFill="1" applyBorder="1" applyAlignment="1">
      <alignment horizontal="left" vertical="center"/>
      <protection/>
    </xf>
    <xf numFmtId="0" fontId="23" fillId="0" borderId="14" xfId="86" applyFont="1" applyFill="1" applyBorder="1" applyAlignment="1">
      <alignment horizontal="center"/>
      <protection/>
    </xf>
    <xf numFmtId="0" fontId="9" fillId="0" borderId="0" xfId="86" applyFont="1" applyFill="1" applyBorder="1">
      <alignment/>
      <protection/>
    </xf>
    <xf numFmtId="0" fontId="16" fillId="0" borderId="0" xfId="86" applyFont="1" applyFill="1" applyBorder="1">
      <alignment/>
      <protection/>
    </xf>
    <xf numFmtId="2" fontId="14" fillId="0" borderId="8" xfId="86" applyNumberFormat="1" applyFont="1" applyBorder="1" applyAlignment="1">
      <alignment horizontal="center"/>
      <protection/>
    </xf>
    <xf numFmtId="49" fontId="23" fillId="0" borderId="8" xfId="86" applyNumberFormat="1" applyFont="1" applyBorder="1" applyAlignment="1">
      <alignment horizontal="center" vertical="center"/>
      <protection/>
    </xf>
    <xf numFmtId="49" fontId="14" fillId="0" borderId="8" xfId="86" applyNumberFormat="1" applyFont="1" applyBorder="1" applyAlignment="1">
      <alignment horizontal="center" vertical="center"/>
      <protection/>
    </xf>
    <xf numFmtId="2" fontId="14" fillId="0" borderId="8" xfId="86" applyNumberFormat="1" applyFont="1" applyBorder="1" applyAlignment="1">
      <alignment horizontal="center" vertical="center"/>
      <protection/>
    </xf>
    <xf numFmtId="0" fontId="26" fillId="0" borderId="0" xfId="0" applyFont="1" applyAlignment="1">
      <alignment horizontal="center"/>
    </xf>
    <xf numFmtId="0" fontId="0" fillId="0" borderId="0" xfId="0" applyFont="1" applyAlignment="1">
      <alignment/>
    </xf>
    <xf numFmtId="0" fontId="26" fillId="0" borderId="8" xfId="0" applyFont="1" applyBorder="1" applyAlignment="1">
      <alignment horizontal="center"/>
    </xf>
    <xf numFmtId="2" fontId="25" fillId="0" borderId="8" xfId="87" applyNumberFormat="1" applyFont="1" applyFill="1" applyBorder="1" applyAlignment="1">
      <alignment horizontal="center"/>
      <protection/>
    </xf>
    <xf numFmtId="0" fontId="25" fillId="0" borderId="8" xfId="87" applyFont="1" applyFill="1" applyBorder="1" applyAlignment="1">
      <alignment horizontal="center"/>
      <protection/>
    </xf>
    <xf numFmtId="1" fontId="14" fillId="0" borderId="8" xfId="86" applyNumberFormat="1" applyFont="1" applyBorder="1" applyAlignment="1">
      <alignment horizontal="center"/>
      <protection/>
    </xf>
    <xf numFmtId="0" fontId="27" fillId="0" borderId="8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14" fontId="0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1" fillId="0" borderId="0" xfId="0" applyFont="1" applyFill="1" applyAlignment="1">
      <alignment/>
    </xf>
    <xf numFmtId="0" fontId="22" fillId="0" borderId="8" xfId="86" applyFont="1" applyBorder="1" applyAlignment="1">
      <alignment horizontal="center" vertical="center" wrapText="1"/>
      <protection/>
    </xf>
    <xf numFmtId="2" fontId="22" fillId="0" borderId="8" xfId="86" applyNumberFormat="1" applyFont="1" applyBorder="1" applyAlignment="1">
      <alignment horizontal="center" vertical="center" wrapText="1"/>
      <protection/>
    </xf>
    <xf numFmtId="49" fontId="22" fillId="0" borderId="8" xfId="86" applyNumberFormat="1" applyFont="1" applyBorder="1" applyAlignment="1">
      <alignment horizontal="left" vertical="center" wrapText="1"/>
      <protection/>
    </xf>
    <xf numFmtId="0" fontId="14" fillId="0" borderId="8" xfId="0" applyFont="1" applyFill="1" applyBorder="1" applyAlignment="1">
      <alignment horizontal="center"/>
    </xf>
    <xf numFmtId="0" fontId="30" fillId="0" borderId="8" xfId="0" applyFont="1" applyBorder="1" applyAlignment="1">
      <alignment horizontal="center"/>
    </xf>
    <xf numFmtId="0" fontId="25" fillId="0" borderId="8" xfId="0" applyFont="1" applyBorder="1" applyAlignment="1">
      <alignment/>
    </xf>
    <xf numFmtId="49" fontId="25" fillId="0" borderId="8" xfId="0" applyNumberFormat="1" applyFont="1" applyBorder="1" applyAlignment="1">
      <alignment horizontal="center"/>
    </xf>
    <xf numFmtId="201" fontId="25" fillId="0" borderId="8" xfId="0" applyNumberFormat="1" applyFont="1" applyBorder="1" applyAlignment="1">
      <alignment horizontal="left"/>
    </xf>
    <xf numFmtId="0" fontId="9" fillId="0" borderId="8" xfId="86" applyFont="1" applyBorder="1" applyAlignment="1">
      <alignment/>
      <protection/>
    </xf>
    <xf numFmtId="0" fontId="9" fillId="0" borderId="8" xfId="86" applyFont="1" applyBorder="1" applyAlignment="1">
      <alignment horizontal="center"/>
      <protection/>
    </xf>
    <xf numFmtId="2" fontId="9" fillId="0" borderId="8" xfId="86" applyNumberFormat="1" applyFont="1" applyBorder="1" applyAlignment="1">
      <alignment horizontal="center"/>
      <protection/>
    </xf>
    <xf numFmtId="198" fontId="9" fillId="0" borderId="8" xfId="86" applyNumberFormat="1" applyFont="1" applyBorder="1" applyAlignment="1">
      <alignment horizontal="center"/>
      <protection/>
    </xf>
    <xf numFmtId="0" fontId="25" fillId="0" borderId="8" xfId="87" applyFont="1" applyFill="1" applyBorder="1" applyAlignment="1">
      <alignment horizontal="center" vertical="center"/>
      <protection/>
    </xf>
    <xf numFmtId="2" fontId="11" fillId="0" borderId="8" xfId="86" applyNumberFormat="1" applyFont="1" applyBorder="1" applyAlignment="1">
      <alignment horizontal="center" vertical="center" wrapText="1"/>
      <protection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/>
    </xf>
    <xf numFmtId="202" fontId="0" fillId="0" borderId="0" xfId="0" applyNumberFormat="1" applyFont="1" applyFill="1" applyAlignment="1">
      <alignment/>
    </xf>
    <xf numFmtId="0" fontId="2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Alignment="1">
      <alignment/>
    </xf>
    <xf numFmtId="18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26" fillId="0" borderId="0" xfId="0" applyFont="1" applyFill="1" applyAlignment="1">
      <alignment horizontal="left"/>
    </xf>
    <xf numFmtId="0" fontId="26" fillId="0" borderId="0" xfId="0" applyFont="1" applyFill="1" applyBorder="1" applyAlignment="1">
      <alignment/>
    </xf>
    <xf numFmtId="14" fontId="26" fillId="0" borderId="0" xfId="0" applyNumberFormat="1" applyFont="1" applyFill="1" applyBorder="1" applyAlignment="1">
      <alignment horizontal="left"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49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47" fontId="24" fillId="3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49" fontId="25" fillId="0" borderId="0" xfId="0" applyNumberFormat="1" applyFont="1" applyBorder="1" applyAlignment="1">
      <alignment horizontal="center"/>
    </xf>
    <xf numFmtId="201" fontId="25" fillId="0" borderId="0" xfId="0" applyNumberFormat="1" applyFont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199" fontId="0" fillId="0" borderId="0" xfId="0" applyNumberFormat="1" applyFont="1" applyFill="1" applyBorder="1" applyAlignment="1">
      <alignment horizontal="center"/>
    </xf>
    <xf numFmtId="1" fontId="34" fillId="0" borderId="0" xfId="0" applyNumberFormat="1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35" fillId="0" borderId="0" xfId="0" applyFont="1" applyFill="1" applyAlignment="1">
      <alignment horizontal="center"/>
    </xf>
    <xf numFmtId="184" fontId="35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47" fontId="35" fillId="0" borderId="0" xfId="0" applyNumberFormat="1" applyFont="1" applyFill="1" applyBorder="1" applyAlignment="1">
      <alignment horizontal="center"/>
    </xf>
    <xf numFmtId="1" fontId="36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0" fillId="0" borderId="0" xfId="86" applyFont="1" applyFill="1" applyBorder="1" applyAlignment="1">
      <alignment horizontal="center"/>
      <protection/>
    </xf>
    <xf numFmtId="1" fontId="26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23" fillId="0" borderId="0" xfId="0" applyNumberFormat="1" applyFont="1" applyFill="1" applyAlignment="1">
      <alignment horizontal="center"/>
    </xf>
    <xf numFmtId="47" fontId="0" fillId="0" borderId="0" xfId="0" applyNumberFormat="1" applyFill="1" applyAlignment="1">
      <alignment/>
    </xf>
    <xf numFmtId="1" fontId="14" fillId="0" borderId="0" xfId="0" applyNumberFormat="1" applyFont="1" applyFill="1" applyAlignment="1">
      <alignment horizontal="center"/>
    </xf>
    <xf numFmtId="0" fontId="14" fillId="0" borderId="0" xfId="86" applyFont="1" applyBorder="1">
      <alignment/>
      <protection/>
    </xf>
    <xf numFmtId="1" fontId="37" fillId="0" borderId="0" xfId="0" applyNumberFormat="1" applyFont="1" applyFill="1" applyAlignment="1">
      <alignment horizontal="center"/>
    </xf>
    <xf numFmtId="1" fontId="23" fillId="0" borderId="0" xfId="0" applyNumberFormat="1" applyFont="1" applyFill="1" applyBorder="1" applyAlignment="1">
      <alignment horizontal="center"/>
    </xf>
    <xf numFmtId="0" fontId="9" fillId="0" borderId="8" xfId="86" applyFont="1" applyBorder="1">
      <alignment/>
      <protection/>
    </xf>
    <xf numFmtId="2" fontId="25" fillId="0" borderId="15" xfId="87" applyNumberFormat="1" applyFont="1" applyFill="1" applyBorder="1" applyAlignment="1">
      <alignment horizontal="center"/>
      <protection/>
    </xf>
    <xf numFmtId="49" fontId="14" fillId="0" borderId="8" xfId="0" applyNumberFormat="1" applyFont="1" applyFill="1" applyBorder="1" applyAlignment="1">
      <alignment horizontal="center"/>
    </xf>
    <xf numFmtId="49" fontId="30" fillId="0" borderId="8" xfId="0" applyNumberFormat="1" applyFont="1" applyBorder="1" applyAlignment="1">
      <alignment horizontal="center"/>
    </xf>
    <xf numFmtId="49" fontId="25" fillId="0" borderId="8" xfId="0" applyNumberFormat="1" applyFont="1" applyBorder="1" applyAlignment="1">
      <alignment/>
    </xf>
    <xf numFmtId="49" fontId="25" fillId="0" borderId="8" xfId="0" applyNumberFormat="1" applyFont="1" applyBorder="1" applyAlignment="1">
      <alignment horizontal="left"/>
    </xf>
    <xf numFmtId="49" fontId="25" fillId="0" borderId="14" xfId="87" applyNumberFormat="1" applyFont="1" applyFill="1" applyBorder="1" applyAlignment="1">
      <alignment horizontal="center"/>
      <protection/>
    </xf>
    <xf numFmtId="49" fontId="25" fillId="0" borderId="16" xfId="87" applyNumberFormat="1" applyFont="1" applyFill="1" applyBorder="1" applyAlignment="1">
      <alignment horizontal="center"/>
      <protection/>
    </xf>
    <xf numFmtId="49" fontId="14" fillId="0" borderId="14" xfId="86" applyNumberFormat="1" applyFont="1" applyBorder="1" applyAlignment="1">
      <alignment horizontal="center"/>
      <protection/>
    </xf>
    <xf numFmtId="49" fontId="23" fillId="0" borderId="14" xfId="86" applyNumberFormat="1" applyFont="1" applyFill="1" applyBorder="1" applyAlignment="1">
      <alignment horizontal="center"/>
      <protection/>
    </xf>
    <xf numFmtId="49" fontId="9" fillId="0" borderId="0" xfId="86" applyNumberFormat="1" applyFont="1">
      <alignment/>
      <protection/>
    </xf>
    <xf numFmtId="49" fontId="14" fillId="0" borderId="8" xfId="86" applyNumberFormat="1" applyFont="1" applyBorder="1">
      <alignment/>
      <protection/>
    </xf>
    <xf numFmtId="49" fontId="25" fillId="0" borderId="8" xfId="87" applyNumberFormat="1" applyFont="1" applyFill="1" applyBorder="1" applyAlignment="1">
      <alignment horizontal="center"/>
      <protection/>
    </xf>
    <xf numFmtId="49" fontId="25" fillId="0" borderId="15" xfId="87" applyNumberFormat="1" applyFont="1" applyFill="1" applyBorder="1" applyAlignment="1">
      <alignment horizontal="center"/>
      <protection/>
    </xf>
    <xf numFmtId="49" fontId="14" fillId="0" borderId="8" xfId="86" applyNumberFormat="1" applyFont="1" applyBorder="1" applyAlignment="1">
      <alignment horizontal="center"/>
      <protection/>
    </xf>
    <xf numFmtId="0" fontId="13" fillId="0" borderId="0" xfId="86" applyFont="1" applyAlignment="1">
      <alignment horizontal="center"/>
      <protection/>
    </xf>
    <xf numFmtId="0" fontId="12" fillId="0" borderId="0" xfId="86" applyFont="1" applyBorder="1" applyAlignment="1">
      <alignment horizontal="center"/>
      <protection/>
    </xf>
    <xf numFmtId="20" fontId="9" fillId="0" borderId="0" xfId="86" applyNumberFormat="1" applyFont="1" applyAlignment="1">
      <alignment horizontal="center"/>
      <protection/>
    </xf>
    <xf numFmtId="20" fontId="19" fillId="0" borderId="0" xfId="86" applyNumberFormat="1" applyFont="1" applyBorder="1" applyAlignment="1">
      <alignment horizontal="center"/>
      <protection/>
    </xf>
    <xf numFmtId="0" fontId="19" fillId="0" borderId="0" xfId="86" applyFont="1" applyBorder="1" applyAlignment="1">
      <alignment horizontal="center"/>
      <protection/>
    </xf>
    <xf numFmtId="49" fontId="25" fillId="0" borderId="14" xfId="0" applyNumberFormat="1" applyFont="1" applyBorder="1" applyAlignment="1">
      <alignment horizontal="center"/>
    </xf>
    <xf numFmtId="49" fontId="14" fillId="0" borderId="16" xfId="86" applyNumberFormat="1" applyFont="1" applyBorder="1" applyAlignment="1">
      <alignment horizontal="center" vertical="top" wrapText="1"/>
      <protection/>
    </xf>
    <xf numFmtId="49" fontId="14" fillId="0" borderId="17" xfId="86" applyNumberFormat="1" applyFont="1" applyBorder="1" applyAlignment="1">
      <alignment horizontal="center" vertical="top" wrapText="1"/>
      <protection/>
    </xf>
    <xf numFmtId="49" fontId="14" fillId="0" borderId="18" xfId="86" applyNumberFormat="1" applyFont="1" applyBorder="1" applyAlignment="1">
      <alignment horizontal="center" vertical="top" wrapText="1"/>
      <protection/>
    </xf>
    <xf numFmtId="49" fontId="14" fillId="0" borderId="17" xfId="86" applyNumberFormat="1" applyFont="1" applyBorder="1" applyAlignment="1">
      <alignment horizontal="center" vertical="center"/>
      <protection/>
    </xf>
    <xf numFmtId="49" fontId="14" fillId="0" borderId="18" xfId="86" applyNumberFormat="1" applyFont="1" applyBorder="1" applyAlignment="1">
      <alignment horizontal="center" vertical="center"/>
      <protection/>
    </xf>
    <xf numFmtId="49" fontId="14" fillId="0" borderId="16" xfId="86" applyNumberFormat="1" applyFont="1" applyBorder="1" applyAlignment="1">
      <alignment horizontal="center" vertical="center"/>
      <protection/>
    </xf>
    <xf numFmtId="49" fontId="14" fillId="0" borderId="16" xfId="86" applyNumberFormat="1" applyFont="1" applyBorder="1" applyAlignment="1">
      <alignment horizontal="center"/>
      <protection/>
    </xf>
    <xf numFmtId="49" fontId="14" fillId="0" borderId="17" xfId="86" applyNumberFormat="1" applyFont="1" applyBorder="1" applyAlignment="1">
      <alignment horizontal="center"/>
      <protection/>
    </xf>
    <xf numFmtId="49" fontId="14" fillId="0" borderId="18" xfId="86" applyNumberFormat="1" applyFont="1" applyBorder="1" applyAlignment="1">
      <alignment horizontal="center"/>
      <protection/>
    </xf>
    <xf numFmtId="49" fontId="14" fillId="0" borderId="8" xfId="86" applyNumberFormat="1" applyFont="1" applyBorder="1" applyAlignment="1">
      <alignment horizontal="center"/>
      <protection/>
    </xf>
    <xf numFmtId="49" fontId="14" fillId="0" borderId="15" xfId="86" applyNumberFormat="1" applyFont="1" applyBorder="1" applyAlignment="1">
      <alignment horizontal="center" vertical="top" wrapText="1"/>
      <protection/>
    </xf>
    <xf numFmtId="49" fontId="14" fillId="0" borderId="4" xfId="86" applyNumberFormat="1" applyFont="1" applyBorder="1" applyAlignment="1">
      <alignment horizontal="center" vertical="top" wrapText="1"/>
      <protection/>
    </xf>
    <xf numFmtId="49" fontId="14" fillId="0" borderId="19" xfId="86" applyNumberFormat="1" applyFont="1" applyBorder="1" applyAlignment="1">
      <alignment horizontal="center" vertical="top" wrapText="1"/>
      <protection/>
    </xf>
    <xf numFmtId="49" fontId="14" fillId="0" borderId="4" xfId="86" applyNumberFormat="1" applyFont="1" applyBorder="1" applyAlignment="1">
      <alignment horizontal="center" vertical="center"/>
      <protection/>
    </xf>
    <xf numFmtId="49" fontId="14" fillId="0" borderId="19" xfId="86" applyNumberFormat="1" applyFont="1" applyBorder="1" applyAlignment="1">
      <alignment horizontal="center" vertical="center"/>
      <protection/>
    </xf>
    <xf numFmtId="49" fontId="14" fillId="0" borderId="15" xfId="86" applyNumberFormat="1" applyFont="1" applyBorder="1" applyAlignment="1">
      <alignment horizontal="center" vertical="center"/>
      <protection/>
    </xf>
    <xf numFmtId="49" fontId="14" fillId="0" borderId="15" xfId="86" applyNumberFormat="1" applyFont="1" applyBorder="1" applyAlignment="1">
      <alignment horizontal="center"/>
      <protection/>
    </xf>
    <xf numFmtId="49" fontId="14" fillId="0" borderId="4" xfId="86" applyNumberFormat="1" applyFont="1" applyBorder="1" applyAlignment="1">
      <alignment horizontal="center"/>
      <protection/>
    </xf>
    <xf numFmtId="49" fontId="14" fillId="0" borderId="19" xfId="86" applyNumberFormat="1" applyFont="1" applyBorder="1" applyAlignment="1">
      <alignment horizontal="center"/>
      <protection/>
    </xf>
    <xf numFmtId="201" fontId="25" fillId="0" borderId="8" xfId="0" applyNumberFormat="1" applyFont="1" applyBorder="1" applyAlignment="1">
      <alignment horizontal="center"/>
    </xf>
    <xf numFmtId="0" fontId="14" fillId="0" borderId="15" xfId="86" applyFont="1" applyBorder="1" applyAlignment="1">
      <alignment horizontal="center" vertical="top" wrapText="1"/>
      <protection/>
    </xf>
    <xf numFmtId="0" fontId="14" fillId="0" borderId="4" xfId="86" applyFont="1" applyBorder="1" applyAlignment="1">
      <alignment horizontal="center" vertical="top" wrapText="1"/>
      <protection/>
    </xf>
    <xf numFmtId="0" fontId="14" fillId="0" borderId="19" xfId="86" applyFont="1" applyBorder="1" applyAlignment="1">
      <alignment horizontal="center" vertical="top" wrapText="1"/>
      <protection/>
    </xf>
    <xf numFmtId="0" fontId="14" fillId="0" borderId="4" xfId="86" applyFont="1" applyBorder="1" applyAlignment="1">
      <alignment horizontal="center" vertical="center"/>
      <protection/>
    </xf>
    <xf numFmtId="0" fontId="14" fillId="0" borderId="19" xfId="86" applyFont="1" applyBorder="1" applyAlignment="1">
      <alignment horizontal="center" vertical="center"/>
      <protection/>
    </xf>
    <xf numFmtId="0" fontId="14" fillId="0" borderId="15" xfId="86" applyFont="1" applyBorder="1" applyAlignment="1">
      <alignment horizontal="center" vertical="center"/>
      <protection/>
    </xf>
    <xf numFmtId="0" fontId="14" fillId="0" borderId="15" xfId="86" applyFont="1" applyBorder="1" applyAlignment="1">
      <alignment horizontal="center"/>
      <protection/>
    </xf>
    <xf numFmtId="0" fontId="14" fillId="0" borderId="4" xfId="86" applyFont="1" applyBorder="1" applyAlignment="1">
      <alignment horizontal="center"/>
      <protection/>
    </xf>
    <xf numFmtId="0" fontId="14" fillId="0" borderId="19" xfId="86" applyFont="1" applyBorder="1" applyAlignment="1">
      <alignment horizontal="center"/>
      <protection/>
    </xf>
    <xf numFmtId="0" fontId="21" fillId="0" borderId="0" xfId="0" applyFont="1" applyFill="1" applyAlignment="1">
      <alignment horizontal="center"/>
    </xf>
    <xf numFmtId="49" fontId="13" fillId="0" borderId="0" xfId="86" applyNumberFormat="1" applyFont="1" applyBorder="1" applyAlignment="1">
      <alignment horizontal="center"/>
      <protection/>
    </xf>
    <xf numFmtId="0" fontId="9" fillId="0" borderId="0" xfId="86" applyFont="1" applyBorder="1" applyAlignment="1">
      <alignment horizontal="center"/>
      <protection/>
    </xf>
    <xf numFmtId="2" fontId="11" fillId="0" borderId="8" xfId="86" applyNumberFormat="1" applyFont="1" applyBorder="1" applyAlignment="1">
      <alignment horizontal="center" vertical="center"/>
      <protection/>
    </xf>
    <xf numFmtId="2" fontId="11" fillId="0" borderId="8" xfId="86" applyNumberFormat="1" applyFont="1" applyBorder="1" applyAlignment="1">
      <alignment horizontal="center" vertical="center" wrapText="1"/>
      <protection/>
    </xf>
    <xf numFmtId="0" fontId="17" fillId="0" borderId="0" xfId="86" applyFont="1" applyAlignment="1">
      <alignment horizontal="center"/>
      <protection/>
    </xf>
    <xf numFmtId="0" fontId="31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urrency" xfId="53"/>
    <cellStyle name="Currency [0]" xfId="54"/>
    <cellStyle name="Currency [00]" xfId="55"/>
    <cellStyle name="Date Short" xfId="56"/>
    <cellStyle name="Dziesiętny [0]_PLDT" xfId="57"/>
    <cellStyle name="Dziesiętny_PLD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Followed Hyperlink" xfId="65"/>
    <cellStyle name="Good" xfId="66"/>
    <cellStyle name="Grey" xfId="67"/>
    <cellStyle name="Header1" xfId="68"/>
    <cellStyle name="Header2" xfId="69"/>
    <cellStyle name="Heading 1" xfId="70"/>
    <cellStyle name="Heading 2" xfId="71"/>
    <cellStyle name="Heading 3" xfId="72"/>
    <cellStyle name="Heading 4" xfId="73"/>
    <cellStyle name="Hiperłącze" xfId="74"/>
    <cellStyle name="Hyperlink" xfId="75"/>
    <cellStyle name="Input" xfId="76"/>
    <cellStyle name="Input [yellow]" xfId="77"/>
    <cellStyle name="Link Currency (0)" xfId="78"/>
    <cellStyle name="Link Currency (2)" xfId="79"/>
    <cellStyle name="Link Units (0)" xfId="80"/>
    <cellStyle name="Link Units (1)" xfId="81"/>
    <cellStyle name="Link Units (2)" xfId="82"/>
    <cellStyle name="Linked Cell" xfId="83"/>
    <cellStyle name="Neutral" xfId="84"/>
    <cellStyle name="Normal - Style1" xfId="85"/>
    <cellStyle name="Normal_disc" xfId="86"/>
    <cellStyle name="Normal_Starts" xfId="87"/>
    <cellStyle name="Note" xfId="88"/>
    <cellStyle name="Output" xfId="89"/>
    <cellStyle name="Percent" xfId="90"/>
    <cellStyle name="Percent [0]" xfId="91"/>
    <cellStyle name="Percent [00]" xfId="92"/>
    <cellStyle name="Percent [2]" xfId="93"/>
    <cellStyle name="PrePop Currency (0)" xfId="94"/>
    <cellStyle name="PrePop Currency (2)" xfId="95"/>
    <cellStyle name="PrePop Units (0)" xfId="96"/>
    <cellStyle name="PrePop Units (1)" xfId="97"/>
    <cellStyle name="PrePop Units (2)" xfId="98"/>
    <cellStyle name="Text Indent A" xfId="99"/>
    <cellStyle name="Text Indent B" xfId="100"/>
    <cellStyle name="Text Indent C" xfId="101"/>
    <cellStyle name="Title" xfId="102"/>
    <cellStyle name="Total" xfId="103"/>
    <cellStyle name="Walutowy [0]_PLDT" xfId="104"/>
    <cellStyle name="Walutowy_PLDT" xfId="105"/>
    <cellStyle name="Warning Text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PageLayoutView="0" workbookViewId="0" topLeftCell="A10">
      <selection activeCell="C11" sqref="C11"/>
    </sheetView>
  </sheetViews>
  <sheetFormatPr defaultColWidth="9.140625" defaultRowHeight="12.75"/>
  <cols>
    <col min="1" max="1" width="3.8515625" style="3" customWidth="1"/>
    <col min="2" max="2" width="5.28125" style="4" customWidth="1"/>
    <col min="3" max="3" width="22.421875" style="5" bestFit="1" customWidth="1"/>
    <col min="4" max="4" width="10.140625" style="16" bestFit="1" customWidth="1"/>
    <col min="5" max="5" width="24.00390625" style="5" bestFit="1" customWidth="1"/>
    <col min="6" max="6" width="8.7109375" style="7" customWidth="1"/>
    <col min="7" max="9" width="8.7109375" style="6" customWidth="1"/>
    <col min="10" max="10" width="9.421875" style="1" bestFit="1" customWidth="1"/>
    <col min="11" max="16384" width="9.140625" style="1" customWidth="1"/>
  </cols>
  <sheetData>
    <row r="1" spans="1:13" ht="22.5">
      <c r="A1" s="183" t="s">
        <v>2</v>
      </c>
      <c r="B1" s="183"/>
      <c r="C1" s="183"/>
      <c r="D1" s="183"/>
      <c r="E1" s="183"/>
      <c r="F1" s="183"/>
      <c r="G1" s="183"/>
      <c r="H1" s="183"/>
      <c r="I1" s="183"/>
      <c r="J1" s="183"/>
      <c r="K1" s="32"/>
      <c r="L1" s="32"/>
      <c r="M1" s="32"/>
    </row>
    <row r="2" spans="1:10" ht="20.2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4:11" ht="18.75" customHeight="1">
      <c r="D3" s="6"/>
      <c r="K3" s="8"/>
    </row>
    <row r="4" spans="2:11" ht="18.75">
      <c r="B4" s="39"/>
      <c r="C4" s="39" t="s">
        <v>3</v>
      </c>
      <c r="D4" s="6"/>
      <c r="E4" s="9"/>
      <c r="G4" s="33"/>
      <c r="H4" s="34"/>
      <c r="I4" s="34"/>
      <c r="K4" s="8"/>
    </row>
    <row r="5" spans="2:9" ht="18.75">
      <c r="B5" s="39"/>
      <c r="C5" s="39" t="s">
        <v>21</v>
      </c>
      <c r="D5" s="6"/>
      <c r="E5" s="9"/>
      <c r="G5" s="33"/>
      <c r="H5" s="34"/>
      <c r="I5" s="34"/>
    </row>
    <row r="6" spans="4:5" ht="18.75">
      <c r="D6" s="6"/>
      <c r="E6" s="9"/>
    </row>
    <row r="7" spans="1:10" s="10" customFormat="1" ht="18.75" customHeight="1">
      <c r="A7" s="184" t="s">
        <v>4</v>
      </c>
      <c r="B7" s="184"/>
      <c r="C7" s="184"/>
      <c r="D7" s="184"/>
      <c r="E7" s="184"/>
      <c r="F7" s="184"/>
      <c r="G7" s="184"/>
      <c r="H7" s="184"/>
      <c r="I7" s="184"/>
      <c r="J7" s="184"/>
    </row>
    <row r="8" spans="1:10" s="10" customFormat="1" ht="18.75" customHeight="1">
      <c r="A8" s="184" t="s">
        <v>14</v>
      </c>
      <c r="B8" s="184"/>
      <c r="C8" s="184"/>
      <c r="D8" s="184"/>
      <c r="E8" s="184"/>
      <c r="F8" s="184"/>
      <c r="G8" s="184"/>
      <c r="H8" s="184"/>
      <c r="I8" s="184"/>
      <c r="J8" s="184"/>
    </row>
    <row r="9" spans="1:9" s="10" customFormat="1" ht="18.75" customHeight="1">
      <c r="A9" s="11"/>
      <c r="B9" s="11"/>
      <c r="C9" s="11"/>
      <c r="D9" s="11"/>
      <c r="E9" s="11"/>
      <c r="F9" s="11"/>
      <c r="G9" s="11"/>
      <c r="H9" s="12"/>
      <c r="I9" s="11"/>
    </row>
    <row r="10" spans="1:10" s="10" customFormat="1" ht="29.25" customHeight="1">
      <c r="A10" s="37"/>
      <c r="B10" s="35" t="s">
        <v>6</v>
      </c>
      <c r="C10" s="35" t="s">
        <v>7</v>
      </c>
      <c r="D10" s="35" t="s">
        <v>8</v>
      </c>
      <c r="E10" s="36" t="s">
        <v>9</v>
      </c>
      <c r="F10" s="35"/>
      <c r="G10" s="35"/>
      <c r="H10" s="35"/>
      <c r="I10" s="35" t="s">
        <v>10</v>
      </c>
      <c r="J10" s="35" t="s">
        <v>11</v>
      </c>
    </row>
    <row r="11" spans="1:16" s="13" customFormat="1" ht="15" customHeight="1">
      <c r="A11" s="45"/>
      <c r="B11" s="63"/>
      <c r="C11" s="59" t="s">
        <v>15</v>
      </c>
      <c r="D11" s="65"/>
      <c r="E11" s="66"/>
      <c r="F11" s="46"/>
      <c r="G11" s="47"/>
      <c r="H11" s="47"/>
      <c r="I11" s="48"/>
      <c r="J11" s="38">
        <f aca="true" t="shared" si="0" ref="J11:J43">IF(ISBLANK(I11),"",INT(20.0479*(17-I11)^1.835))</f>
      </c>
      <c r="M11" s="57"/>
      <c r="N11" s="58"/>
      <c r="O11" s="58"/>
      <c r="P11" s="58"/>
    </row>
    <row r="12" spans="1:16" s="13" customFormat="1" ht="15" customHeight="1">
      <c r="A12" s="71">
        <v>1</v>
      </c>
      <c r="B12" s="72">
        <v>168</v>
      </c>
      <c r="C12" s="73" t="s">
        <v>27</v>
      </c>
      <c r="D12" s="74" t="s">
        <v>28</v>
      </c>
      <c r="E12" s="75" t="s">
        <v>29</v>
      </c>
      <c r="F12" s="46"/>
      <c r="G12" s="47"/>
      <c r="H12" s="47"/>
      <c r="I12" s="48">
        <v>9.35</v>
      </c>
      <c r="J12" s="38">
        <f t="shared" si="0"/>
        <v>838</v>
      </c>
      <c r="M12" s="57"/>
      <c r="N12" s="58"/>
      <c r="O12" s="58"/>
      <c r="P12" s="58"/>
    </row>
    <row r="13" spans="1:16" s="13" customFormat="1" ht="15" customHeight="1">
      <c r="A13" s="71">
        <v>2</v>
      </c>
      <c r="B13" s="72">
        <v>102</v>
      </c>
      <c r="C13" s="73" t="s">
        <v>56</v>
      </c>
      <c r="D13" s="74" t="s">
        <v>57</v>
      </c>
      <c r="E13" s="15" t="s">
        <v>53</v>
      </c>
      <c r="F13" s="46"/>
      <c r="G13" s="47"/>
      <c r="H13" s="47"/>
      <c r="I13" s="48">
        <v>9.67</v>
      </c>
      <c r="J13" s="38">
        <f t="shared" si="0"/>
        <v>775</v>
      </c>
      <c r="M13" s="57"/>
      <c r="N13" s="58"/>
      <c r="O13" s="58"/>
      <c r="P13" s="58"/>
    </row>
    <row r="14" spans="1:16" s="13" customFormat="1" ht="15" customHeight="1">
      <c r="A14" s="71">
        <v>3</v>
      </c>
      <c r="B14" s="72">
        <v>183</v>
      </c>
      <c r="C14" s="73" t="s">
        <v>22</v>
      </c>
      <c r="D14" s="74" t="s">
        <v>23</v>
      </c>
      <c r="E14" s="75" t="s">
        <v>24</v>
      </c>
      <c r="F14" s="46"/>
      <c r="G14" s="47"/>
      <c r="H14" s="47"/>
      <c r="I14" s="53">
        <v>9.8</v>
      </c>
      <c r="J14" s="38">
        <f t="shared" si="0"/>
        <v>750</v>
      </c>
      <c r="M14" s="57"/>
      <c r="N14" s="58"/>
      <c r="O14" s="58"/>
      <c r="P14" s="58"/>
    </row>
    <row r="15" spans="1:16" s="13" customFormat="1" ht="15" customHeight="1">
      <c r="A15" s="71">
        <v>4</v>
      </c>
      <c r="B15" s="72">
        <v>163</v>
      </c>
      <c r="C15" s="73" t="s">
        <v>33</v>
      </c>
      <c r="D15" s="74" t="s">
        <v>34</v>
      </c>
      <c r="E15" s="75" t="s">
        <v>35</v>
      </c>
      <c r="F15" s="46"/>
      <c r="G15" s="47"/>
      <c r="H15" s="47"/>
      <c r="I15" s="48">
        <v>9.29</v>
      </c>
      <c r="J15" s="38">
        <f t="shared" si="0"/>
        <v>850</v>
      </c>
      <c r="M15" s="57"/>
      <c r="N15" s="58"/>
      <c r="O15" s="58"/>
      <c r="P15" s="58"/>
    </row>
    <row r="16" spans="1:16" s="13" customFormat="1" ht="15" customHeight="1">
      <c r="A16" s="45"/>
      <c r="B16" s="63"/>
      <c r="C16" s="59" t="s">
        <v>16</v>
      </c>
      <c r="D16" s="65"/>
      <c r="E16" s="66"/>
      <c r="F16" s="46"/>
      <c r="G16" s="47"/>
      <c r="H16" s="47"/>
      <c r="I16" s="48"/>
      <c r="J16" s="38">
        <f t="shared" si="0"/>
      </c>
      <c r="M16" s="57"/>
      <c r="N16" s="58"/>
      <c r="O16" s="58"/>
      <c r="P16" s="58"/>
    </row>
    <row r="17" spans="1:16" s="13" customFormat="1" ht="15" customHeight="1">
      <c r="A17" s="71">
        <v>1</v>
      </c>
      <c r="B17" s="72">
        <v>145</v>
      </c>
      <c r="C17" s="73" t="s">
        <v>43</v>
      </c>
      <c r="D17" s="74" t="s">
        <v>44</v>
      </c>
      <c r="E17" s="75" t="s">
        <v>45</v>
      </c>
      <c r="F17" s="46"/>
      <c r="G17" s="47"/>
      <c r="H17" s="47"/>
      <c r="I17" s="48">
        <v>10.72</v>
      </c>
      <c r="J17" s="38">
        <f t="shared" si="0"/>
        <v>583</v>
      </c>
      <c r="M17" s="57"/>
      <c r="N17" s="58"/>
      <c r="O17" s="58"/>
      <c r="P17" s="58"/>
    </row>
    <row r="18" spans="1:16" s="13" customFormat="1" ht="15" customHeight="1">
      <c r="A18" s="71">
        <v>2</v>
      </c>
      <c r="B18" s="72">
        <v>167</v>
      </c>
      <c r="C18" s="73" t="s">
        <v>30</v>
      </c>
      <c r="D18" s="74" t="s">
        <v>31</v>
      </c>
      <c r="E18" s="75" t="s">
        <v>32</v>
      </c>
      <c r="F18" s="46"/>
      <c r="G18" s="47"/>
      <c r="H18" s="47"/>
      <c r="I18" s="53">
        <v>11.7</v>
      </c>
      <c r="J18" s="38">
        <f t="shared" si="0"/>
        <v>427</v>
      </c>
      <c r="M18" s="57"/>
      <c r="N18" s="58"/>
      <c r="O18" s="58"/>
      <c r="P18" s="58"/>
    </row>
    <row r="19" spans="1:16" s="13" customFormat="1" ht="15" customHeight="1">
      <c r="A19" s="71">
        <v>3</v>
      </c>
      <c r="B19" s="72">
        <v>162</v>
      </c>
      <c r="C19" s="73" t="s">
        <v>36</v>
      </c>
      <c r="D19" s="74" t="s">
        <v>37</v>
      </c>
      <c r="E19" s="75" t="s">
        <v>35</v>
      </c>
      <c r="F19" s="46"/>
      <c r="G19" s="47"/>
      <c r="H19" s="47"/>
      <c r="I19" s="48">
        <v>9.89</v>
      </c>
      <c r="J19" s="38">
        <f t="shared" si="0"/>
        <v>733</v>
      </c>
      <c r="M19" s="57"/>
      <c r="N19" s="58"/>
      <c r="O19" s="58"/>
      <c r="P19" s="58"/>
    </row>
    <row r="20" spans="1:16" s="13" customFormat="1" ht="15" customHeight="1">
      <c r="A20" s="71">
        <v>4</v>
      </c>
      <c r="B20" s="72">
        <v>182</v>
      </c>
      <c r="C20" s="73" t="s">
        <v>25</v>
      </c>
      <c r="D20" s="74" t="s">
        <v>26</v>
      </c>
      <c r="E20" s="75" t="s">
        <v>24</v>
      </c>
      <c r="F20" s="46"/>
      <c r="G20" s="47"/>
      <c r="H20" s="47"/>
      <c r="I20" s="48">
        <v>9.59</v>
      </c>
      <c r="J20" s="38">
        <f t="shared" si="0"/>
        <v>791</v>
      </c>
      <c r="M20" s="57"/>
      <c r="N20" s="58"/>
      <c r="O20" s="58"/>
      <c r="P20" s="58"/>
    </row>
    <row r="21" spans="1:16" s="13" customFormat="1" ht="15" customHeight="1">
      <c r="A21" s="45"/>
      <c r="B21" s="63"/>
      <c r="C21" s="59" t="s">
        <v>17</v>
      </c>
      <c r="D21" s="65"/>
      <c r="E21" s="66"/>
      <c r="F21" s="46"/>
      <c r="G21" s="47"/>
      <c r="H21" s="47"/>
      <c r="I21" s="48"/>
      <c r="J21" s="38">
        <f t="shared" si="0"/>
      </c>
      <c r="M21" s="57"/>
      <c r="N21" s="58"/>
      <c r="O21" s="58"/>
      <c r="P21" s="58"/>
    </row>
    <row r="22" spans="1:16" s="13" customFormat="1" ht="15" customHeight="1">
      <c r="A22" s="71">
        <v>1</v>
      </c>
      <c r="B22" s="72">
        <v>104</v>
      </c>
      <c r="C22" s="15" t="s">
        <v>51</v>
      </c>
      <c r="D22" s="74" t="s">
        <v>52</v>
      </c>
      <c r="E22" s="15" t="s">
        <v>53</v>
      </c>
      <c r="F22" s="46"/>
      <c r="G22" s="47"/>
      <c r="H22" s="47"/>
      <c r="I22" s="48">
        <v>9.25</v>
      </c>
      <c r="J22" s="38">
        <f t="shared" si="0"/>
        <v>858</v>
      </c>
      <c r="M22" s="57"/>
      <c r="N22" s="58"/>
      <c r="O22" s="58"/>
      <c r="P22" s="58"/>
    </row>
    <row r="23" spans="1:16" s="13" customFormat="1" ht="15" customHeight="1">
      <c r="A23" s="71">
        <v>2</v>
      </c>
      <c r="B23" s="72">
        <v>161</v>
      </c>
      <c r="C23" s="73" t="s">
        <v>38</v>
      </c>
      <c r="D23" s="74" t="s">
        <v>39</v>
      </c>
      <c r="E23" s="75" t="s">
        <v>35</v>
      </c>
      <c r="F23" s="46"/>
      <c r="G23" s="47"/>
      <c r="H23" s="47"/>
      <c r="I23" s="48">
        <v>9.54</v>
      </c>
      <c r="J23" s="38">
        <f t="shared" si="0"/>
        <v>800</v>
      </c>
      <c r="M23" s="57"/>
      <c r="N23" s="58"/>
      <c r="O23" s="58"/>
      <c r="P23" s="58"/>
    </row>
    <row r="24" spans="1:16" s="13" customFormat="1" ht="15" customHeight="1">
      <c r="A24" s="71">
        <v>3</v>
      </c>
      <c r="B24" s="72">
        <v>128</v>
      </c>
      <c r="C24" s="73" t="s">
        <v>49</v>
      </c>
      <c r="D24" s="74" t="s">
        <v>50</v>
      </c>
      <c r="E24" s="75" t="s">
        <v>48</v>
      </c>
      <c r="F24" s="46"/>
      <c r="G24" s="47"/>
      <c r="H24" s="47"/>
      <c r="I24" s="48" t="s">
        <v>81</v>
      </c>
      <c r="J24" s="38">
        <v>0</v>
      </c>
      <c r="M24" s="57"/>
      <c r="N24" s="58"/>
      <c r="O24" s="58"/>
      <c r="P24" s="58"/>
    </row>
    <row r="25" spans="1:16" s="13" customFormat="1" ht="15" customHeight="1">
      <c r="A25" s="71">
        <v>4</v>
      </c>
      <c r="B25" s="72">
        <v>93</v>
      </c>
      <c r="C25" s="73" t="s">
        <v>79</v>
      </c>
      <c r="D25" s="74" t="s">
        <v>58</v>
      </c>
      <c r="E25" s="75" t="s">
        <v>59</v>
      </c>
      <c r="F25" s="46"/>
      <c r="G25" s="47"/>
      <c r="H25" s="47"/>
      <c r="I25" s="48">
        <v>9.01</v>
      </c>
      <c r="J25" s="38">
        <f t="shared" si="0"/>
        <v>908</v>
      </c>
      <c r="M25" s="57"/>
      <c r="N25" s="58"/>
      <c r="O25" s="58"/>
      <c r="P25" s="58"/>
    </row>
    <row r="26" spans="1:16" s="13" customFormat="1" ht="15.75" customHeight="1">
      <c r="A26" s="45"/>
      <c r="B26" s="63"/>
      <c r="C26" s="59" t="s">
        <v>54</v>
      </c>
      <c r="D26" s="65"/>
      <c r="E26" s="66"/>
      <c r="F26" s="46"/>
      <c r="G26" s="47"/>
      <c r="H26" s="47"/>
      <c r="I26" s="48"/>
      <c r="J26" s="38">
        <f t="shared" si="0"/>
      </c>
      <c r="M26" s="57"/>
      <c r="N26" s="58"/>
      <c r="O26" s="58"/>
      <c r="P26" s="58"/>
    </row>
    <row r="27" spans="1:16" s="13" customFormat="1" ht="15" customHeight="1">
      <c r="A27" s="71">
        <v>1</v>
      </c>
      <c r="B27" s="72">
        <v>129</v>
      </c>
      <c r="C27" s="73" t="s">
        <v>46</v>
      </c>
      <c r="D27" s="74" t="s">
        <v>47</v>
      </c>
      <c r="E27" s="75" t="s">
        <v>48</v>
      </c>
      <c r="F27" s="46"/>
      <c r="G27" s="47"/>
      <c r="H27" s="47"/>
      <c r="I27" s="53">
        <v>9.2</v>
      </c>
      <c r="J27" s="38">
        <f t="shared" si="0"/>
        <v>869</v>
      </c>
      <c r="M27" s="57"/>
      <c r="N27" s="58"/>
      <c r="O27" s="58"/>
      <c r="P27" s="58"/>
    </row>
    <row r="28" spans="1:16" s="13" customFormat="1" ht="15" customHeight="1">
      <c r="A28" s="71">
        <v>2</v>
      </c>
      <c r="B28" s="72">
        <v>158</v>
      </c>
      <c r="C28" s="73" t="s">
        <v>42</v>
      </c>
      <c r="D28" s="74">
        <v>200300</v>
      </c>
      <c r="E28" s="75" t="s">
        <v>35</v>
      </c>
      <c r="F28" s="46"/>
      <c r="G28" s="47"/>
      <c r="H28" s="47"/>
      <c r="I28" s="48">
        <v>9.74</v>
      </c>
      <c r="J28" s="38">
        <f t="shared" si="0"/>
        <v>761</v>
      </c>
      <c r="M28" s="57"/>
      <c r="N28" s="58"/>
      <c r="O28" s="58"/>
      <c r="P28" s="58"/>
    </row>
    <row r="29" spans="1:16" s="13" customFormat="1" ht="15" customHeight="1">
      <c r="A29" s="71">
        <v>3</v>
      </c>
      <c r="B29" s="72">
        <v>196</v>
      </c>
      <c r="C29" s="73" t="s">
        <v>18</v>
      </c>
      <c r="D29" s="74" t="s">
        <v>19</v>
      </c>
      <c r="E29" s="75" t="s">
        <v>20</v>
      </c>
      <c r="F29" s="46"/>
      <c r="G29" s="47"/>
      <c r="H29" s="47"/>
      <c r="I29" s="48">
        <v>10.22</v>
      </c>
      <c r="J29" s="38">
        <f t="shared" si="0"/>
        <v>672</v>
      </c>
      <c r="M29" s="57"/>
      <c r="N29" s="58"/>
      <c r="O29" s="58"/>
      <c r="P29" s="58"/>
    </row>
    <row r="30" spans="1:16" s="13" customFormat="1" ht="15" customHeight="1">
      <c r="A30" s="71">
        <v>4</v>
      </c>
      <c r="B30" s="72">
        <v>103</v>
      </c>
      <c r="C30" s="73" t="s">
        <v>55</v>
      </c>
      <c r="D30" s="74" t="s">
        <v>52</v>
      </c>
      <c r="E30" s="15" t="s">
        <v>53</v>
      </c>
      <c r="F30" s="46"/>
      <c r="G30" s="47"/>
      <c r="H30" s="47"/>
      <c r="I30" s="53">
        <v>9.7</v>
      </c>
      <c r="J30" s="38">
        <f t="shared" si="0"/>
        <v>769</v>
      </c>
      <c r="M30" s="57"/>
      <c r="N30" s="58"/>
      <c r="O30" s="58"/>
      <c r="P30" s="58"/>
    </row>
    <row r="31" spans="1:16" s="13" customFormat="1" ht="15" customHeight="1">
      <c r="A31" s="45"/>
      <c r="B31" s="63"/>
      <c r="C31" s="59" t="s">
        <v>60</v>
      </c>
      <c r="D31" s="65"/>
      <c r="E31" s="66"/>
      <c r="F31" s="46"/>
      <c r="G31" s="47"/>
      <c r="H31" s="47"/>
      <c r="I31" s="48"/>
      <c r="J31" s="38">
        <f t="shared" si="0"/>
      </c>
      <c r="M31" s="57"/>
      <c r="N31" s="58"/>
      <c r="O31" s="58"/>
      <c r="P31" s="58"/>
    </row>
    <row r="32" spans="1:16" s="13" customFormat="1" ht="15" customHeight="1">
      <c r="A32" s="71">
        <v>1</v>
      </c>
      <c r="B32" s="72"/>
      <c r="C32" s="73"/>
      <c r="D32" s="74"/>
      <c r="E32" s="15"/>
      <c r="F32" s="46"/>
      <c r="G32" s="47"/>
      <c r="H32" s="47"/>
      <c r="I32" s="48"/>
      <c r="J32" s="38">
        <f t="shared" si="0"/>
      </c>
      <c r="M32" s="57"/>
      <c r="N32" s="58"/>
      <c r="O32" s="58"/>
      <c r="P32" s="58"/>
    </row>
    <row r="33" spans="1:16" s="13" customFormat="1" ht="15" customHeight="1">
      <c r="A33" s="71">
        <v>2</v>
      </c>
      <c r="B33" s="72">
        <v>160</v>
      </c>
      <c r="C33" s="73" t="s">
        <v>40</v>
      </c>
      <c r="D33" s="74" t="s">
        <v>41</v>
      </c>
      <c r="E33" s="15" t="s">
        <v>35</v>
      </c>
      <c r="F33" s="46"/>
      <c r="G33" s="47"/>
      <c r="H33" s="47"/>
      <c r="I33" s="53">
        <v>10</v>
      </c>
      <c r="J33" s="38">
        <f t="shared" si="0"/>
        <v>712</v>
      </c>
      <c r="M33" s="57"/>
      <c r="N33" s="58"/>
      <c r="O33" s="58"/>
      <c r="P33" s="58"/>
    </row>
    <row r="34" spans="1:16" s="13" customFormat="1" ht="15" customHeight="1">
      <c r="A34" s="71">
        <v>3</v>
      </c>
      <c r="B34" s="72">
        <v>92</v>
      </c>
      <c r="C34" s="73" t="s">
        <v>61</v>
      </c>
      <c r="D34" s="74" t="s">
        <v>62</v>
      </c>
      <c r="E34" s="75" t="s">
        <v>59</v>
      </c>
      <c r="F34" s="46"/>
      <c r="G34" s="47"/>
      <c r="H34" s="47"/>
      <c r="I34" s="48">
        <v>8.56</v>
      </c>
      <c r="J34" s="38">
        <f t="shared" si="0"/>
        <v>1004</v>
      </c>
      <c r="M34" s="57"/>
      <c r="N34" s="58"/>
      <c r="O34" s="58"/>
      <c r="P34" s="58"/>
    </row>
    <row r="35" spans="1:16" s="13" customFormat="1" ht="15" customHeight="1">
      <c r="A35" s="71">
        <v>4</v>
      </c>
      <c r="B35" s="72"/>
      <c r="C35" s="73"/>
      <c r="D35" s="74"/>
      <c r="E35" s="15"/>
      <c r="F35" s="46"/>
      <c r="G35" s="47"/>
      <c r="H35" s="47"/>
      <c r="I35" s="48"/>
      <c r="J35" s="38">
        <f t="shared" si="0"/>
      </c>
      <c r="M35" s="57"/>
      <c r="N35" s="58"/>
      <c r="O35" s="58"/>
      <c r="P35" s="58"/>
    </row>
    <row r="36" spans="1:16" s="13" customFormat="1" ht="15" customHeight="1">
      <c r="A36" s="45"/>
      <c r="B36" s="63"/>
      <c r="C36" s="64"/>
      <c r="D36" s="65"/>
      <c r="E36" s="66"/>
      <c r="F36" s="46"/>
      <c r="G36" s="47"/>
      <c r="H36" s="47"/>
      <c r="I36" s="48"/>
      <c r="J36" s="38">
        <f t="shared" si="0"/>
      </c>
      <c r="M36" s="57"/>
      <c r="N36" s="58"/>
      <c r="O36" s="58"/>
      <c r="P36" s="58"/>
    </row>
    <row r="37" spans="1:16" s="13" customFormat="1" ht="15" customHeight="1">
      <c r="A37" s="45"/>
      <c r="B37" s="63"/>
      <c r="C37" s="64"/>
      <c r="D37" s="65"/>
      <c r="E37" s="66"/>
      <c r="F37" s="46"/>
      <c r="G37" s="47"/>
      <c r="H37" s="47"/>
      <c r="I37" s="48"/>
      <c r="J37" s="38">
        <f t="shared" si="0"/>
      </c>
      <c r="M37" s="57"/>
      <c r="N37" s="58"/>
      <c r="O37" s="58"/>
      <c r="P37" s="58"/>
    </row>
    <row r="38" spans="1:16" s="13" customFormat="1" ht="15" customHeight="1">
      <c r="A38" s="45"/>
      <c r="B38" s="63"/>
      <c r="C38" s="64"/>
      <c r="D38" s="65"/>
      <c r="E38" s="66"/>
      <c r="F38" s="46"/>
      <c r="G38" s="47"/>
      <c r="H38" s="47"/>
      <c r="I38" s="48"/>
      <c r="J38" s="38">
        <f t="shared" si="0"/>
      </c>
      <c r="M38" s="57"/>
      <c r="N38" s="58"/>
      <c r="O38" s="58"/>
      <c r="P38" s="58"/>
    </row>
    <row r="39" spans="1:10" s="13" customFormat="1" ht="15" customHeight="1">
      <c r="A39" s="45"/>
      <c r="B39" s="63"/>
      <c r="C39" s="64"/>
      <c r="D39" s="65"/>
      <c r="E39" s="66"/>
      <c r="F39" s="46"/>
      <c r="G39" s="47"/>
      <c r="H39" s="47"/>
      <c r="I39" s="48"/>
      <c r="J39" s="38">
        <f t="shared" si="0"/>
      </c>
    </row>
    <row r="40" spans="1:10" s="13" customFormat="1" ht="15" customHeight="1">
      <c r="A40" s="45"/>
      <c r="B40" s="63"/>
      <c r="C40" s="64"/>
      <c r="D40" s="65"/>
      <c r="E40" s="66"/>
      <c r="F40" s="46"/>
      <c r="G40" s="47"/>
      <c r="H40" s="47"/>
      <c r="I40" s="48"/>
      <c r="J40" s="38">
        <f t="shared" si="0"/>
      </c>
    </row>
    <row r="41" spans="1:10" s="13" customFormat="1" ht="15" customHeight="1">
      <c r="A41" s="45"/>
      <c r="B41" s="63"/>
      <c r="C41" s="64"/>
      <c r="D41" s="65"/>
      <c r="E41" s="66"/>
      <c r="F41" s="46"/>
      <c r="G41" s="47"/>
      <c r="H41" s="47"/>
      <c r="I41" s="48"/>
      <c r="J41" s="38">
        <f t="shared" si="0"/>
      </c>
    </row>
    <row r="42" spans="1:16" s="13" customFormat="1" ht="15" customHeight="1">
      <c r="A42" s="45"/>
      <c r="B42" s="63"/>
      <c r="C42" s="64"/>
      <c r="D42" s="65"/>
      <c r="E42" s="66"/>
      <c r="F42" s="46"/>
      <c r="G42" s="47"/>
      <c r="H42" s="47"/>
      <c r="I42" s="48"/>
      <c r="J42" s="38">
        <f t="shared" si="0"/>
      </c>
      <c r="M42" s="57"/>
      <c r="N42" s="58"/>
      <c r="O42" s="58"/>
      <c r="P42" s="58"/>
    </row>
    <row r="43" spans="1:16" s="13" customFormat="1" ht="15" customHeight="1">
      <c r="A43" s="45"/>
      <c r="B43" s="63"/>
      <c r="C43" s="64"/>
      <c r="D43" s="65"/>
      <c r="E43" s="66"/>
      <c r="F43" s="46"/>
      <c r="G43" s="47"/>
      <c r="H43" s="47"/>
      <c r="I43" s="48"/>
      <c r="J43" s="38">
        <f t="shared" si="0"/>
      </c>
      <c r="M43" s="57"/>
      <c r="N43" s="58"/>
      <c r="O43" s="58"/>
      <c r="P43" s="58"/>
    </row>
  </sheetData>
  <sheetProtection/>
  <mergeCells count="3">
    <mergeCell ref="A1:J1"/>
    <mergeCell ref="A8:J8"/>
    <mergeCell ref="A7:J7"/>
  </mergeCells>
  <printOptions horizontalCentered="1"/>
  <pageMargins left="0.64" right="0.1968503937007874" top="0.3937007874015748" bottom="0.1968503937007874" header="0.15748031496062992" footer="0.1968503937007874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48"/>
  <sheetViews>
    <sheetView zoomScalePageLayoutView="0" workbookViewId="0" topLeftCell="C5">
      <selection activeCell="C15" sqref="C15"/>
    </sheetView>
  </sheetViews>
  <sheetFormatPr defaultColWidth="9.140625" defaultRowHeight="12.75"/>
  <cols>
    <col min="1" max="1" width="3.8515625" style="22" customWidth="1"/>
    <col min="2" max="2" width="5.57421875" style="23" customWidth="1"/>
    <col min="3" max="3" width="19.7109375" style="24" customWidth="1"/>
    <col min="4" max="4" width="10.140625" style="27" bestFit="1" customWidth="1"/>
    <col min="5" max="5" width="23.00390625" style="24" customWidth="1"/>
    <col min="6" max="6" width="7.140625" style="24" customWidth="1"/>
    <col min="7" max="8" width="5.28125" style="24" customWidth="1"/>
    <col min="9" max="14" width="5.140625" style="24" customWidth="1"/>
    <col min="15" max="27" width="2.28125" style="24" customWidth="1"/>
    <col min="28" max="35" width="2.28125" style="22" customWidth="1"/>
    <col min="36" max="39" width="2.28125" style="6" customWidth="1"/>
    <col min="40" max="40" width="2.28125" style="22" customWidth="1"/>
    <col min="41" max="41" width="2.140625" style="22" customWidth="1"/>
    <col min="42" max="42" width="7.8515625" style="6" bestFit="1" customWidth="1"/>
    <col min="43" max="16384" width="9.140625" style="1" customWidth="1"/>
  </cols>
  <sheetData>
    <row r="1" spans="1:43" ht="23.25" customHeight="1">
      <c r="A1" s="183" t="s">
        <v>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</row>
    <row r="2" spans="1:16" ht="2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43" ht="15.75" customHeight="1">
      <c r="A3" s="3"/>
      <c r="B3" s="39" t="s">
        <v>3</v>
      </c>
      <c r="C3" s="1"/>
      <c r="D3" s="6"/>
      <c r="E3" s="9"/>
      <c r="F3" s="148"/>
      <c r="G3" s="7"/>
      <c r="H3" s="7"/>
      <c r="I3" s="7"/>
      <c r="J3" s="7"/>
      <c r="K3" s="7"/>
      <c r="L3" s="7"/>
      <c r="M3" s="7"/>
      <c r="N3" s="7"/>
      <c r="O3" s="149"/>
      <c r="P3" s="6"/>
      <c r="Q3" s="150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151"/>
      <c r="AK3" s="152"/>
      <c r="AL3" s="152"/>
      <c r="AM3" s="152"/>
      <c r="AN3" s="152"/>
      <c r="AO3" s="152"/>
      <c r="AP3" s="152"/>
      <c r="AQ3" s="10"/>
    </row>
    <row r="4" spans="1:43" ht="15.75" customHeight="1">
      <c r="A4" s="3"/>
      <c r="B4" s="39" t="s">
        <v>21</v>
      </c>
      <c r="C4" s="1"/>
      <c r="D4" s="6"/>
      <c r="E4" s="9"/>
      <c r="F4" s="148"/>
      <c r="G4" s="7"/>
      <c r="H4" s="7"/>
      <c r="I4" s="7"/>
      <c r="J4" s="7"/>
      <c r="K4" s="7"/>
      <c r="L4" s="7"/>
      <c r="M4" s="7"/>
      <c r="N4" s="7"/>
      <c r="O4" s="149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151"/>
      <c r="AK4" s="152"/>
      <c r="AL4" s="152"/>
      <c r="AM4" s="152"/>
      <c r="AN4" s="152"/>
      <c r="AO4" s="152"/>
      <c r="AP4" s="152"/>
      <c r="AQ4" s="10"/>
    </row>
    <row r="5" spans="1:43" ht="20.25" customHeight="1">
      <c r="A5" s="188" t="s">
        <v>5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</row>
    <row r="6" spans="1:43" s="25" customFormat="1" ht="19.5" customHeight="1">
      <c r="A6" s="188" t="s">
        <v>14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</row>
    <row r="7" spans="6:42" s="25" customFormat="1" ht="12.75"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</row>
    <row r="8" spans="1:43" s="22" customFormat="1" ht="28.5" customHeight="1">
      <c r="A8" s="68"/>
      <c r="B8" s="68" t="s">
        <v>6</v>
      </c>
      <c r="C8" s="68" t="s">
        <v>7</v>
      </c>
      <c r="D8" s="68" t="s">
        <v>8</v>
      </c>
      <c r="E8" s="69" t="s">
        <v>9</v>
      </c>
      <c r="F8" s="69"/>
      <c r="G8" s="81">
        <v>1.3</v>
      </c>
      <c r="H8" s="81">
        <v>1.33</v>
      </c>
      <c r="I8" s="81">
        <v>1.36</v>
      </c>
      <c r="J8" s="81">
        <v>1.39</v>
      </c>
      <c r="K8" s="81">
        <v>1.42</v>
      </c>
      <c r="L8" s="81">
        <v>1.45</v>
      </c>
      <c r="M8" s="81">
        <v>1.48</v>
      </c>
      <c r="N8" s="81">
        <v>1.51</v>
      </c>
      <c r="O8" s="187">
        <v>1.54</v>
      </c>
      <c r="P8" s="187"/>
      <c r="Q8" s="187"/>
      <c r="R8" s="187">
        <v>1.57</v>
      </c>
      <c r="S8" s="187"/>
      <c r="T8" s="187"/>
      <c r="U8" s="187">
        <v>1.6</v>
      </c>
      <c r="V8" s="187"/>
      <c r="W8" s="187"/>
      <c r="X8" s="187">
        <v>1.63</v>
      </c>
      <c r="Y8" s="187"/>
      <c r="Z8" s="187"/>
      <c r="AA8" s="187">
        <v>1.66</v>
      </c>
      <c r="AB8" s="187"/>
      <c r="AC8" s="187"/>
      <c r="AD8" s="186">
        <v>1.69</v>
      </c>
      <c r="AE8" s="186"/>
      <c r="AF8" s="186"/>
      <c r="AG8" s="186">
        <v>1.72</v>
      </c>
      <c r="AH8" s="186"/>
      <c r="AI8" s="186"/>
      <c r="AJ8" s="186">
        <v>1.75</v>
      </c>
      <c r="AK8" s="186"/>
      <c r="AL8" s="186"/>
      <c r="AM8" s="186">
        <v>1.78</v>
      </c>
      <c r="AN8" s="186"/>
      <c r="AO8" s="186"/>
      <c r="AP8" s="68" t="s">
        <v>10</v>
      </c>
      <c r="AQ8" s="68" t="s">
        <v>11</v>
      </c>
    </row>
    <row r="9" spans="1:43" s="143" customFormat="1" ht="15" customHeight="1">
      <c r="A9" s="135">
        <v>1</v>
      </c>
      <c r="B9" s="136">
        <v>92</v>
      </c>
      <c r="C9" s="137" t="s">
        <v>61</v>
      </c>
      <c r="D9" s="74" t="s">
        <v>62</v>
      </c>
      <c r="E9" s="138" t="s">
        <v>59</v>
      </c>
      <c r="F9" s="153">
        <v>1.51</v>
      </c>
      <c r="G9" s="139"/>
      <c r="H9" s="140"/>
      <c r="I9" s="140"/>
      <c r="J9" s="140"/>
      <c r="K9" s="140"/>
      <c r="L9" s="140"/>
      <c r="M9" s="140"/>
      <c r="N9" s="140" t="s">
        <v>95</v>
      </c>
      <c r="O9" s="154" t="s">
        <v>95</v>
      </c>
      <c r="P9" s="155"/>
      <c r="Q9" s="156"/>
      <c r="R9" s="154" t="s">
        <v>95</v>
      </c>
      <c r="S9" s="155"/>
      <c r="T9" s="156"/>
      <c r="U9" s="154" t="s">
        <v>96</v>
      </c>
      <c r="V9" s="155" t="s">
        <v>96</v>
      </c>
      <c r="W9" s="156" t="s">
        <v>96</v>
      </c>
      <c r="X9" s="154"/>
      <c r="Y9" s="155"/>
      <c r="Z9" s="156"/>
      <c r="AA9" s="154"/>
      <c r="AB9" s="157"/>
      <c r="AC9" s="158"/>
      <c r="AD9" s="159"/>
      <c r="AE9" s="157"/>
      <c r="AF9" s="158"/>
      <c r="AG9" s="159"/>
      <c r="AH9" s="157"/>
      <c r="AI9" s="158"/>
      <c r="AJ9" s="160"/>
      <c r="AK9" s="161"/>
      <c r="AL9" s="162"/>
      <c r="AM9" s="160"/>
      <c r="AN9" s="157"/>
      <c r="AO9" s="158"/>
      <c r="AP9" s="141" t="s">
        <v>89</v>
      </c>
      <c r="AQ9" s="142">
        <f>IF(ISBLANK(AP9),"",INT(1.84523*(AP9*100-75)^1.348))</f>
        <v>701</v>
      </c>
    </row>
    <row r="10" spans="1:43" s="143" customFormat="1" ht="15" customHeight="1">
      <c r="A10" s="135">
        <v>2</v>
      </c>
      <c r="B10" s="136">
        <v>160</v>
      </c>
      <c r="C10" s="137" t="s">
        <v>40</v>
      </c>
      <c r="D10" s="74" t="s">
        <v>41</v>
      </c>
      <c r="E10" s="144" t="s">
        <v>35</v>
      </c>
      <c r="F10" s="163" t="s">
        <v>82</v>
      </c>
      <c r="G10" s="145"/>
      <c r="H10" s="146" t="s">
        <v>95</v>
      </c>
      <c r="I10" s="146" t="s">
        <v>95</v>
      </c>
      <c r="J10" s="146" t="s">
        <v>95</v>
      </c>
      <c r="K10" s="146" t="s">
        <v>95</v>
      </c>
      <c r="L10" s="146" t="s">
        <v>97</v>
      </c>
      <c r="M10" s="146"/>
      <c r="N10" s="146"/>
      <c r="O10" s="164"/>
      <c r="P10" s="165"/>
      <c r="Q10" s="166"/>
      <c r="R10" s="164"/>
      <c r="S10" s="165"/>
      <c r="T10" s="166"/>
      <c r="U10" s="164"/>
      <c r="V10" s="165"/>
      <c r="W10" s="166"/>
      <c r="X10" s="164"/>
      <c r="Y10" s="165"/>
      <c r="Z10" s="166"/>
      <c r="AA10" s="164"/>
      <c r="AB10" s="167"/>
      <c r="AC10" s="168"/>
      <c r="AD10" s="169"/>
      <c r="AE10" s="167"/>
      <c r="AF10" s="168"/>
      <c r="AG10" s="169"/>
      <c r="AH10" s="167"/>
      <c r="AI10" s="168"/>
      <c r="AJ10" s="170"/>
      <c r="AK10" s="171"/>
      <c r="AL10" s="172"/>
      <c r="AM10" s="170"/>
      <c r="AN10" s="167"/>
      <c r="AO10" s="168"/>
      <c r="AP10" s="147" t="s">
        <v>87</v>
      </c>
      <c r="AQ10" s="142">
        <f>IF(ISBLANK(AP10),"",INT(1.84523*(AP10*100-75)^1.348))</f>
        <v>534</v>
      </c>
    </row>
    <row r="11" spans="1:43" s="143" customFormat="1" ht="15" customHeight="1">
      <c r="A11" s="135">
        <v>3</v>
      </c>
      <c r="B11" s="136">
        <v>103</v>
      </c>
      <c r="C11" s="137" t="s">
        <v>55</v>
      </c>
      <c r="D11" s="74" t="s">
        <v>52</v>
      </c>
      <c r="E11" s="144" t="s">
        <v>53</v>
      </c>
      <c r="F11" s="163" t="s">
        <v>83</v>
      </c>
      <c r="G11" s="145"/>
      <c r="H11" s="146"/>
      <c r="I11" s="146"/>
      <c r="J11" s="146"/>
      <c r="K11" s="146"/>
      <c r="L11" s="146" t="s">
        <v>95</v>
      </c>
      <c r="M11" s="146" t="s">
        <v>95</v>
      </c>
      <c r="N11" s="146" t="s">
        <v>95</v>
      </c>
      <c r="O11" s="164" t="s">
        <v>96</v>
      </c>
      <c r="P11" s="165" t="s">
        <v>96</v>
      </c>
      <c r="Q11" s="166" t="s">
        <v>96</v>
      </c>
      <c r="R11" s="164"/>
      <c r="S11" s="165"/>
      <c r="T11" s="166"/>
      <c r="U11" s="164"/>
      <c r="V11" s="165"/>
      <c r="W11" s="166"/>
      <c r="X11" s="164"/>
      <c r="Y11" s="165"/>
      <c r="Z11" s="166"/>
      <c r="AA11" s="164"/>
      <c r="AB11" s="167"/>
      <c r="AC11" s="168"/>
      <c r="AD11" s="169"/>
      <c r="AE11" s="167"/>
      <c r="AF11" s="168"/>
      <c r="AG11" s="169"/>
      <c r="AH11" s="167"/>
      <c r="AI11" s="168"/>
      <c r="AJ11" s="170"/>
      <c r="AK11" s="171"/>
      <c r="AL11" s="172"/>
      <c r="AM11" s="170"/>
      <c r="AN11" s="167"/>
      <c r="AO11" s="168"/>
      <c r="AP11" s="147" t="s">
        <v>90</v>
      </c>
      <c r="AQ11" s="142">
        <f>IF(ISBLANK(AP11),"",INT(1.84523*(AP11*100-75)^1.348))</f>
        <v>632</v>
      </c>
    </row>
    <row r="12" spans="1:43" s="143" customFormat="1" ht="15" customHeight="1">
      <c r="A12" s="135">
        <v>4</v>
      </c>
      <c r="B12" s="136">
        <v>196</v>
      </c>
      <c r="C12" s="137" t="s">
        <v>18</v>
      </c>
      <c r="D12" s="74" t="s">
        <v>19</v>
      </c>
      <c r="E12" s="138" t="s">
        <v>20</v>
      </c>
      <c r="F12" s="74" t="s">
        <v>84</v>
      </c>
      <c r="G12" s="145"/>
      <c r="H12" s="146"/>
      <c r="I12" s="146"/>
      <c r="J12" s="146"/>
      <c r="K12" s="146"/>
      <c r="L12" s="146"/>
      <c r="M12" s="146"/>
      <c r="N12" s="146"/>
      <c r="O12" s="164"/>
      <c r="P12" s="165"/>
      <c r="Q12" s="166"/>
      <c r="R12" s="164"/>
      <c r="S12" s="165"/>
      <c r="T12" s="166"/>
      <c r="U12" s="164"/>
      <c r="V12" s="165"/>
      <c r="W12" s="166"/>
      <c r="X12" s="164" t="s">
        <v>95</v>
      </c>
      <c r="Y12" s="165"/>
      <c r="Z12" s="166"/>
      <c r="AA12" s="164" t="s">
        <v>95</v>
      </c>
      <c r="AB12" s="167"/>
      <c r="AC12" s="168"/>
      <c r="AD12" s="169" t="s">
        <v>96</v>
      </c>
      <c r="AE12" s="167" t="s">
        <v>96</v>
      </c>
      <c r="AF12" s="168" t="s">
        <v>95</v>
      </c>
      <c r="AG12" s="169" t="s">
        <v>95</v>
      </c>
      <c r="AH12" s="167"/>
      <c r="AI12" s="168"/>
      <c r="AJ12" s="170" t="s">
        <v>95</v>
      </c>
      <c r="AK12" s="171"/>
      <c r="AL12" s="172"/>
      <c r="AM12" s="170" t="s">
        <v>96</v>
      </c>
      <c r="AN12" s="167" t="s">
        <v>96</v>
      </c>
      <c r="AO12" s="168" t="s">
        <v>96</v>
      </c>
      <c r="AP12" s="147" t="s">
        <v>91</v>
      </c>
      <c r="AQ12" s="142">
        <f>IF(ISBLANK(AP12),"",INT(1.84523*(AP12*100-75)^1.348))</f>
        <v>916</v>
      </c>
    </row>
    <row r="13" spans="1:43" s="143" customFormat="1" ht="15" customHeight="1">
      <c r="A13" s="135">
        <v>5</v>
      </c>
      <c r="B13" s="136">
        <v>158</v>
      </c>
      <c r="C13" s="137" t="s">
        <v>42</v>
      </c>
      <c r="D13" s="74">
        <v>200300</v>
      </c>
      <c r="E13" s="138" t="s">
        <v>35</v>
      </c>
      <c r="F13" s="74" t="s">
        <v>85</v>
      </c>
      <c r="G13" s="145" t="s">
        <v>95</v>
      </c>
      <c r="H13" s="146" t="s">
        <v>97</v>
      </c>
      <c r="I13" s="146"/>
      <c r="J13" s="146"/>
      <c r="K13" s="146"/>
      <c r="L13" s="146"/>
      <c r="M13" s="146"/>
      <c r="N13" s="146"/>
      <c r="O13" s="164"/>
      <c r="P13" s="165"/>
      <c r="Q13" s="166"/>
      <c r="R13" s="164"/>
      <c r="S13" s="165"/>
      <c r="T13" s="166"/>
      <c r="U13" s="164"/>
      <c r="V13" s="165"/>
      <c r="W13" s="166"/>
      <c r="X13" s="164"/>
      <c r="Y13" s="165"/>
      <c r="Z13" s="166"/>
      <c r="AA13" s="164"/>
      <c r="AB13" s="167"/>
      <c r="AC13" s="168"/>
      <c r="AD13" s="169"/>
      <c r="AE13" s="167"/>
      <c r="AF13" s="168"/>
      <c r="AG13" s="169"/>
      <c r="AH13" s="167"/>
      <c r="AI13" s="168"/>
      <c r="AJ13" s="170"/>
      <c r="AK13" s="171"/>
      <c r="AL13" s="172"/>
      <c r="AM13" s="170"/>
      <c r="AN13" s="167"/>
      <c r="AO13" s="168"/>
      <c r="AP13" s="147" t="s">
        <v>85</v>
      </c>
      <c r="AQ13" s="142">
        <f>IF(ISBLANK(AP13),"",INT(1.84523*(AP13*100-75)^1.348))</f>
        <v>409</v>
      </c>
    </row>
    <row r="14" spans="1:43" s="143" customFormat="1" ht="15" customHeight="1">
      <c r="A14" s="135">
        <v>6</v>
      </c>
      <c r="B14" s="136">
        <v>129</v>
      </c>
      <c r="C14" s="137" t="s">
        <v>46</v>
      </c>
      <c r="D14" s="74" t="s">
        <v>47</v>
      </c>
      <c r="E14" s="138" t="s">
        <v>48</v>
      </c>
      <c r="F14" s="74" t="s">
        <v>86</v>
      </c>
      <c r="G14" s="145"/>
      <c r="H14" s="146"/>
      <c r="I14" s="146" t="s">
        <v>95</v>
      </c>
      <c r="J14" s="146" t="s">
        <v>95</v>
      </c>
      <c r="K14" s="146" t="s">
        <v>97</v>
      </c>
      <c r="L14" s="146"/>
      <c r="M14" s="146"/>
      <c r="N14" s="146"/>
      <c r="O14" s="164"/>
      <c r="P14" s="165"/>
      <c r="Q14" s="166"/>
      <c r="R14" s="164"/>
      <c r="S14" s="165"/>
      <c r="T14" s="166"/>
      <c r="U14" s="164"/>
      <c r="V14" s="165"/>
      <c r="W14" s="166"/>
      <c r="X14" s="164"/>
      <c r="Y14" s="165"/>
      <c r="Z14" s="166"/>
      <c r="AA14" s="164"/>
      <c r="AB14" s="167"/>
      <c r="AC14" s="168"/>
      <c r="AD14" s="169"/>
      <c r="AE14" s="167"/>
      <c r="AF14" s="168"/>
      <c r="AG14" s="169"/>
      <c r="AH14" s="167"/>
      <c r="AI14" s="168"/>
      <c r="AJ14" s="170"/>
      <c r="AK14" s="171"/>
      <c r="AL14" s="172"/>
      <c r="AM14" s="170"/>
      <c r="AN14" s="167"/>
      <c r="AO14" s="168"/>
      <c r="AP14" s="147" t="s">
        <v>92</v>
      </c>
      <c r="AQ14" s="142">
        <f aca="true" t="shared" si="0" ref="AQ14:AQ39">IF(ISBLANK(AP14),"",INT(1.84523*(AP14*100-75)^1.348))</f>
        <v>502</v>
      </c>
    </row>
    <row r="15" spans="1:43" s="143" customFormat="1" ht="15" customHeight="1">
      <c r="A15" s="135">
        <v>7</v>
      </c>
      <c r="B15" s="136">
        <v>93</v>
      </c>
      <c r="C15" s="137" t="s">
        <v>79</v>
      </c>
      <c r="D15" s="74" t="s">
        <v>58</v>
      </c>
      <c r="E15" s="138" t="s">
        <v>59</v>
      </c>
      <c r="F15" s="74" t="s">
        <v>84</v>
      </c>
      <c r="G15" s="145"/>
      <c r="H15" s="146"/>
      <c r="I15" s="146"/>
      <c r="J15" s="146"/>
      <c r="K15" s="146"/>
      <c r="L15" s="146"/>
      <c r="M15" s="146"/>
      <c r="N15" s="146"/>
      <c r="O15" s="164"/>
      <c r="P15" s="165"/>
      <c r="Q15" s="166"/>
      <c r="R15" s="164"/>
      <c r="S15" s="165"/>
      <c r="T15" s="166"/>
      <c r="U15" s="164"/>
      <c r="V15" s="165"/>
      <c r="W15" s="166"/>
      <c r="X15" s="164" t="s">
        <v>96</v>
      </c>
      <c r="Y15" s="165" t="s">
        <v>96</v>
      </c>
      <c r="Z15" s="166" t="s">
        <v>95</v>
      </c>
      <c r="AA15" s="164" t="s">
        <v>96</v>
      </c>
      <c r="AB15" s="167" t="s">
        <v>96</v>
      </c>
      <c r="AC15" s="168" t="s">
        <v>96</v>
      </c>
      <c r="AD15" s="169"/>
      <c r="AE15" s="167"/>
      <c r="AF15" s="168"/>
      <c r="AG15" s="169"/>
      <c r="AH15" s="167"/>
      <c r="AI15" s="168"/>
      <c r="AJ15" s="170"/>
      <c r="AK15" s="171"/>
      <c r="AL15" s="172"/>
      <c r="AM15" s="170"/>
      <c r="AN15" s="167"/>
      <c r="AO15" s="168"/>
      <c r="AP15" s="147" t="s">
        <v>84</v>
      </c>
      <c r="AQ15" s="142">
        <f t="shared" si="0"/>
        <v>771</v>
      </c>
    </row>
    <row r="16" spans="1:43" s="143" customFormat="1" ht="15" customHeight="1">
      <c r="A16" s="135">
        <v>8</v>
      </c>
      <c r="B16" s="136">
        <v>128</v>
      </c>
      <c r="C16" s="137" t="s">
        <v>49</v>
      </c>
      <c r="D16" s="74" t="s">
        <v>50</v>
      </c>
      <c r="E16" s="138" t="s">
        <v>48</v>
      </c>
      <c r="F16" s="74" t="s">
        <v>86</v>
      </c>
      <c r="G16" s="145"/>
      <c r="H16" s="146"/>
      <c r="I16" s="146" t="s">
        <v>98</v>
      </c>
      <c r="J16" s="146" t="s">
        <v>95</v>
      </c>
      <c r="K16" s="146" t="s">
        <v>95</v>
      </c>
      <c r="L16" s="146" t="s">
        <v>97</v>
      </c>
      <c r="M16" s="146"/>
      <c r="N16" s="146"/>
      <c r="O16" s="164"/>
      <c r="P16" s="165"/>
      <c r="Q16" s="166"/>
      <c r="R16" s="164"/>
      <c r="S16" s="165"/>
      <c r="T16" s="166"/>
      <c r="U16" s="164"/>
      <c r="V16" s="165"/>
      <c r="W16" s="166"/>
      <c r="X16" s="164"/>
      <c r="Y16" s="165"/>
      <c r="Z16" s="166"/>
      <c r="AA16" s="164"/>
      <c r="AB16" s="167"/>
      <c r="AC16" s="168"/>
      <c r="AD16" s="169"/>
      <c r="AE16" s="167"/>
      <c r="AF16" s="168"/>
      <c r="AG16" s="169"/>
      <c r="AH16" s="167"/>
      <c r="AI16" s="168"/>
      <c r="AJ16" s="170"/>
      <c r="AK16" s="171"/>
      <c r="AL16" s="172"/>
      <c r="AM16" s="170"/>
      <c r="AN16" s="167"/>
      <c r="AO16" s="168"/>
      <c r="AP16" s="147" t="s">
        <v>87</v>
      </c>
      <c r="AQ16" s="142">
        <f t="shared" si="0"/>
        <v>534</v>
      </c>
    </row>
    <row r="17" spans="1:43" s="143" customFormat="1" ht="15" customHeight="1">
      <c r="A17" s="135">
        <v>9</v>
      </c>
      <c r="B17" s="136">
        <v>161</v>
      </c>
      <c r="C17" s="137" t="s">
        <v>38</v>
      </c>
      <c r="D17" s="74" t="s">
        <v>39</v>
      </c>
      <c r="E17" s="138" t="s">
        <v>35</v>
      </c>
      <c r="F17" s="74" t="s">
        <v>87</v>
      </c>
      <c r="G17" s="145"/>
      <c r="H17" s="146"/>
      <c r="I17" s="146"/>
      <c r="J17" s="146"/>
      <c r="K17" s="146" t="s">
        <v>95</v>
      </c>
      <c r="L17" s="146" t="s">
        <v>95</v>
      </c>
      <c r="M17" s="146" t="s">
        <v>96</v>
      </c>
      <c r="N17" s="146" t="s">
        <v>95</v>
      </c>
      <c r="O17" s="164" t="s">
        <v>95</v>
      </c>
      <c r="P17" s="165"/>
      <c r="Q17" s="166"/>
      <c r="R17" s="164" t="s">
        <v>96</v>
      </c>
      <c r="S17" s="165" t="s">
        <v>96</v>
      </c>
      <c r="T17" s="166" t="s">
        <v>95</v>
      </c>
      <c r="U17" s="164" t="s">
        <v>96</v>
      </c>
      <c r="V17" s="165" t="s">
        <v>96</v>
      </c>
      <c r="W17" s="166" t="s">
        <v>96</v>
      </c>
      <c r="X17" s="164"/>
      <c r="Y17" s="165"/>
      <c r="Z17" s="166"/>
      <c r="AA17" s="164"/>
      <c r="AB17" s="167"/>
      <c r="AC17" s="168"/>
      <c r="AD17" s="169"/>
      <c r="AE17" s="167"/>
      <c r="AF17" s="168"/>
      <c r="AG17" s="169"/>
      <c r="AH17" s="167"/>
      <c r="AI17" s="168"/>
      <c r="AJ17" s="170"/>
      <c r="AK17" s="171"/>
      <c r="AL17" s="172"/>
      <c r="AM17" s="170"/>
      <c r="AN17" s="167"/>
      <c r="AO17" s="168"/>
      <c r="AP17" s="147" t="s">
        <v>89</v>
      </c>
      <c r="AQ17" s="142">
        <f t="shared" si="0"/>
        <v>701</v>
      </c>
    </row>
    <row r="18" spans="1:43" s="143" customFormat="1" ht="15" customHeight="1">
      <c r="A18" s="135">
        <v>10</v>
      </c>
      <c r="B18" s="136">
        <v>104</v>
      </c>
      <c r="C18" s="144" t="s">
        <v>51</v>
      </c>
      <c r="D18" s="74" t="s">
        <v>52</v>
      </c>
      <c r="E18" s="144" t="s">
        <v>53</v>
      </c>
      <c r="F18" s="163" t="s">
        <v>83</v>
      </c>
      <c r="G18" s="145"/>
      <c r="H18" s="146"/>
      <c r="I18" s="146"/>
      <c r="J18" s="146"/>
      <c r="K18" s="146"/>
      <c r="L18" s="146" t="s">
        <v>95</v>
      </c>
      <c r="M18" s="146" t="s">
        <v>95</v>
      </c>
      <c r="N18" s="146" t="s">
        <v>95</v>
      </c>
      <c r="O18" s="164" t="s">
        <v>95</v>
      </c>
      <c r="P18" s="165"/>
      <c r="Q18" s="166"/>
      <c r="R18" s="164" t="s">
        <v>96</v>
      </c>
      <c r="S18" s="165" t="s">
        <v>96</v>
      </c>
      <c r="T18" s="166" t="s">
        <v>96</v>
      </c>
      <c r="U18" s="164"/>
      <c r="V18" s="165"/>
      <c r="W18" s="166"/>
      <c r="X18" s="164"/>
      <c r="Y18" s="165"/>
      <c r="Z18" s="166"/>
      <c r="AA18" s="164"/>
      <c r="AB18" s="167"/>
      <c r="AC18" s="168"/>
      <c r="AD18" s="169"/>
      <c r="AE18" s="167"/>
      <c r="AF18" s="168"/>
      <c r="AG18" s="169"/>
      <c r="AH18" s="167"/>
      <c r="AI18" s="168"/>
      <c r="AJ18" s="170"/>
      <c r="AK18" s="171"/>
      <c r="AL18" s="172"/>
      <c r="AM18" s="170"/>
      <c r="AN18" s="167"/>
      <c r="AO18" s="168"/>
      <c r="AP18" s="147" t="s">
        <v>93</v>
      </c>
      <c r="AQ18" s="142">
        <f t="shared" si="0"/>
        <v>666</v>
      </c>
    </row>
    <row r="19" spans="1:43" s="143" customFormat="1" ht="15" customHeight="1">
      <c r="A19" s="135">
        <v>11</v>
      </c>
      <c r="B19" s="136">
        <v>182</v>
      </c>
      <c r="C19" s="137" t="s">
        <v>25</v>
      </c>
      <c r="D19" s="74" t="s">
        <v>26</v>
      </c>
      <c r="E19" s="138" t="s">
        <v>24</v>
      </c>
      <c r="F19" s="74" t="s">
        <v>86</v>
      </c>
      <c r="G19" s="145"/>
      <c r="H19" s="146"/>
      <c r="I19" s="146" t="s">
        <v>95</v>
      </c>
      <c r="J19" s="146" t="s">
        <v>95</v>
      </c>
      <c r="K19" s="146" t="s">
        <v>95</v>
      </c>
      <c r="L19" s="146" t="s">
        <v>99</v>
      </c>
      <c r="M19" s="146" t="s">
        <v>97</v>
      </c>
      <c r="N19" s="146"/>
      <c r="O19" s="164"/>
      <c r="P19" s="165"/>
      <c r="Q19" s="166"/>
      <c r="R19" s="164"/>
      <c r="S19" s="165"/>
      <c r="T19" s="166"/>
      <c r="U19" s="164"/>
      <c r="V19" s="165"/>
      <c r="W19" s="166"/>
      <c r="X19" s="164"/>
      <c r="Y19" s="165"/>
      <c r="Z19" s="166"/>
      <c r="AA19" s="164"/>
      <c r="AB19" s="167"/>
      <c r="AC19" s="168"/>
      <c r="AD19" s="169"/>
      <c r="AE19" s="167"/>
      <c r="AF19" s="168"/>
      <c r="AG19" s="169"/>
      <c r="AH19" s="167"/>
      <c r="AI19" s="168"/>
      <c r="AJ19" s="170"/>
      <c r="AK19" s="171"/>
      <c r="AL19" s="172"/>
      <c r="AM19" s="170"/>
      <c r="AN19" s="167"/>
      <c r="AO19" s="168"/>
      <c r="AP19" s="147" t="s">
        <v>83</v>
      </c>
      <c r="AQ19" s="142">
        <f t="shared" si="0"/>
        <v>566</v>
      </c>
    </row>
    <row r="20" spans="1:43" s="143" customFormat="1" ht="15" customHeight="1">
      <c r="A20" s="135">
        <v>12</v>
      </c>
      <c r="B20" s="136">
        <v>162</v>
      </c>
      <c r="C20" s="137" t="s">
        <v>36</v>
      </c>
      <c r="D20" s="74" t="s">
        <v>37</v>
      </c>
      <c r="E20" s="138" t="s">
        <v>35</v>
      </c>
      <c r="F20" s="74" t="s">
        <v>83</v>
      </c>
      <c r="G20" s="145"/>
      <c r="H20" s="146"/>
      <c r="I20" s="146"/>
      <c r="J20" s="146"/>
      <c r="K20" s="146"/>
      <c r="L20" s="146" t="s">
        <v>95</v>
      </c>
      <c r="M20" s="146" t="s">
        <v>95</v>
      </c>
      <c r="N20" s="146" t="s">
        <v>95</v>
      </c>
      <c r="O20" s="164" t="s">
        <v>96</v>
      </c>
      <c r="P20" s="165" t="s">
        <v>96</v>
      </c>
      <c r="Q20" s="166" t="s">
        <v>95</v>
      </c>
      <c r="R20" s="164" t="s">
        <v>96</v>
      </c>
      <c r="S20" s="165" t="s">
        <v>96</v>
      </c>
      <c r="T20" s="166" t="s">
        <v>96</v>
      </c>
      <c r="U20" s="164"/>
      <c r="V20" s="165"/>
      <c r="W20" s="166"/>
      <c r="X20" s="164"/>
      <c r="Y20" s="165"/>
      <c r="Z20" s="166"/>
      <c r="AA20" s="164"/>
      <c r="AB20" s="167"/>
      <c r="AC20" s="168"/>
      <c r="AD20" s="169"/>
      <c r="AE20" s="167"/>
      <c r="AF20" s="168"/>
      <c r="AG20" s="169"/>
      <c r="AH20" s="167"/>
      <c r="AI20" s="168"/>
      <c r="AJ20" s="170"/>
      <c r="AK20" s="171"/>
      <c r="AL20" s="172"/>
      <c r="AM20" s="170"/>
      <c r="AN20" s="167"/>
      <c r="AO20" s="168"/>
      <c r="AP20" s="147" t="s">
        <v>93</v>
      </c>
      <c r="AQ20" s="142">
        <f t="shared" si="0"/>
        <v>666</v>
      </c>
    </row>
    <row r="21" spans="1:43" s="143" customFormat="1" ht="15" customHeight="1">
      <c r="A21" s="135">
        <v>13</v>
      </c>
      <c r="B21" s="136">
        <v>167</v>
      </c>
      <c r="C21" s="137" t="s">
        <v>30</v>
      </c>
      <c r="D21" s="74" t="s">
        <v>31</v>
      </c>
      <c r="E21" s="138" t="s">
        <v>32</v>
      </c>
      <c r="F21" s="74" t="s">
        <v>85</v>
      </c>
      <c r="G21" s="145" t="s">
        <v>95</v>
      </c>
      <c r="H21" s="146" t="s">
        <v>95</v>
      </c>
      <c r="I21" s="146" t="s">
        <v>97</v>
      </c>
      <c r="J21" s="146"/>
      <c r="K21" s="146"/>
      <c r="L21" s="146"/>
      <c r="M21" s="146"/>
      <c r="N21" s="146"/>
      <c r="O21" s="164"/>
      <c r="P21" s="165"/>
      <c r="Q21" s="166"/>
      <c r="R21" s="164"/>
      <c r="S21" s="165"/>
      <c r="T21" s="166"/>
      <c r="U21" s="164"/>
      <c r="V21" s="165"/>
      <c r="W21" s="166"/>
      <c r="X21" s="164"/>
      <c r="Y21" s="165"/>
      <c r="Z21" s="166"/>
      <c r="AA21" s="164"/>
      <c r="AB21" s="167"/>
      <c r="AC21" s="168"/>
      <c r="AD21" s="169"/>
      <c r="AE21" s="167"/>
      <c r="AF21" s="168"/>
      <c r="AG21" s="169"/>
      <c r="AH21" s="167"/>
      <c r="AI21" s="168"/>
      <c r="AJ21" s="170"/>
      <c r="AK21" s="171"/>
      <c r="AL21" s="172"/>
      <c r="AM21" s="170"/>
      <c r="AN21" s="167"/>
      <c r="AO21" s="168"/>
      <c r="AP21" s="147" t="s">
        <v>82</v>
      </c>
      <c r="AQ21" s="142">
        <f t="shared" si="0"/>
        <v>439</v>
      </c>
    </row>
    <row r="22" spans="1:43" s="143" customFormat="1" ht="15" customHeight="1">
      <c r="A22" s="135">
        <v>14</v>
      </c>
      <c r="B22" s="136">
        <v>145</v>
      </c>
      <c r="C22" s="137" t="s">
        <v>43</v>
      </c>
      <c r="D22" s="74" t="s">
        <v>44</v>
      </c>
      <c r="E22" s="138" t="s">
        <v>45</v>
      </c>
      <c r="F22" s="74" t="s">
        <v>85</v>
      </c>
      <c r="G22" s="145" t="s">
        <v>95</v>
      </c>
      <c r="H22" s="146" t="s">
        <v>97</v>
      </c>
      <c r="I22" s="146"/>
      <c r="J22" s="146"/>
      <c r="K22" s="146"/>
      <c r="L22" s="146"/>
      <c r="M22" s="146"/>
      <c r="N22" s="146"/>
      <c r="O22" s="164"/>
      <c r="P22" s="165"/>
      <c r="Q22" s="166"/>
      <c r="R22" s="164"/>
      <c r="S22" s="165"/>
      <c r="T22" s="166"/>
      <c r="U22" s="164"/>
      <c r="V22" s="165"/>
      <c r="W22" s="166"/>
      <c r="X22" s="164"/>
      <c r="Y22" s="165"/>
      <c r="Z22" s="166"/>
      <c r="AA22" s="164"/>
      <c r="AB22" s="167"/>
      <c r="AC22" s="168"/>
      <c r="AD22" s="169"/>
      <c r="AE22" s="167"/>
      <c r="AF22" s="168"/>
      <c r="AG22" s="169"/>
      <c r="AH22" s="167"/>
      <c r="AI22" s="168"/>
      <c r="AJ22" s="170"/>
      <c r="AK22" s="171"/>
      <c r="AL22" s="172"/>
      <c r="AM22" s="170"/>
      <c r="AN22" s="167"/>
      <c r="AO22" s="168"/>
      <c r="AP22" s="147" t="s">
        <v>85</v>
      </c>
      <c r="AQ22" s="142">
        <f t="shared" si="0"/>
        <v>409</v>
      </c>
    </row>
    <row r="23" spans="1:43" s="143" customFormat="1" ht="15" customHeight="1">
      <c r="A23" s="135">
        <v>15</v>
      </c>
      <c r="B23" s="136">
        <v>163</v>
      </c>
      <c r="C23" s="137" t="s">
        <v>33</v>
      </c>
      <c r="D23" s="74" t="s">
        <v>34</v>
      </c>
      <c r="E23" s="138" t="s">
        <v>35</v>
      </c>
      <c r="F23" s="74" t="s">
        <v>83</v>
      </c>
      <c r="G23" s="145"/>
      <c r="H23" s="146"/>
      <c r="I23" s="146"/>
      <c r="J23" s="146"/>
      <c r="K23" s="146"/>
      <c r="L23" s="146" t="s">
        <v>95</v>
      </c>
      <c r="M23" s="146" t="s">
        <v>95</v>
      </c>
      <c r="N23" s="146" t="s">
        <v>95</v>
      </c>
      <c r="O23" s="164" t="s">
        <v>96</v>
      </c>
      <c r="P23" s="165" t="s">
        <v>96</v>
      </c>
      <c r="Q23" s="166" t="s">
        <v>96</v>
      </c>
      <c r="R23" s="164"/>
      <c r="S23" s="165"/>
      <c r="T23" s="166"/>
      <c r="U23" s="164"/>
      <c r="V23" s="165"/>
      <c r="W23" s="166"/>
      <c r="X23" s="164"/>
      <c r="Y23" s="165"/>
      <c r="Z23" s="166"/>
      <c r="AA23" s="164"/>
      <c r="AB23" s="167"/>
      <c r="AC23" s="168"/>
      <c r="AD23" s="169"/>
      <c r="AE23" s="167"/>
      <c r="AF23" s="168"/>
      <c r="AG23" s="169"/>
      <c r="AH23" s="167"/>
      <c r="AI23" s="168"/>
      <c r="AJ23" s="170"/>
      <c r="AK23" s="171"/>
      <c r="AL23" s="172"/>
      <c r="AM23" s="170"/>
      <c r="AN23" s="167"/>
      <c r="AO23" s="168"/>
      <c r="AP23" s="147" t="s">
        <v>90</v>
      </c>
      <c r="AQ23" s="142">
        <f t="shared" si="0"/>
        <v>632</v>
      </c>
    </row>
    <row r="24" spans="1:43" s="143" customFormat="1" ht="15" customHeight="1">
      <c r="A24" s="135">
        <v>16</v>
      </c>
      <c r="B24" s="136">
        <v>183</v>
      </c>
      <c r="C24" s="137" t="s">
        <v>22</v>
      </c>
      <c r="D24" s="74" t="s">
        <v>23</v>
      </c>
      <c r="E24" s="138" t="s">
        <v>24</v>
      </c>
      <c r="F24" s="74" t="s">
        <v>83</v>
      </c>
      <c r="G24" s="145"/>
      <c r="H24" s="146"/>
      <c r="I24" s="146"/>
      <c r="J24" s="146"/>
      <c r="K24" s="146"/>
      <c r="L24" s="146" t="s">
        <v>95</v>
      </c>
      <c r="M24" s="146" t="s">
        <v>95</v>
      </c>
      <c r="N24" s="146" t="s">
        <v>95</v>
      </c>
      <c r="O24" s="164" t="s">
        <v>96</v>
      </c>
      <c r="P24" s="165" t="s">
        <v>95</v>
      </c>
      <c r="Q24" s="166"/>
      <c r="R24" s="164" t="s">
        <v>96</v>
      </c>
      <c r="S24" s="165" t="s">
        <v>95</v>
      </c>
      <c r="T24" s="166"/>
      <c r="U24" s="164" t="s">
        <v>96</v>
      </c>
      <c r="V24" s="165" t="s">
        <v>96</v>
      </c>
      <c r="W24" s="166" t="s">
        <v>96</v>
      </c>
      <c r="X24" s="164"/>
      <c r="Y24" s="165"/>
      <c r="Z24" s="166"/>
      <c r="AA24" s="164"/>
      <c r="AB24" s="167"/>
      <c r="AC24" s="168"/>
      <c r="AD24" s="169"/>
      <c r="AE24" s="167"/>
      <c r="AF24" s="168"/>
      <c r="AG24" s="169"/>
      <c r="AH24" s="167"/>
      <c r="AI24" s="168"/>
      <c r="AJ24" s="170"/>
      <c r="AK24" s="171"/>
      <c r="AL24" s="172"/>
      <c r="AM24" s="170"/>
      <c r="AN24" s="167"/>
      <c r="AO24" s="168"/>
      <c r="AP24" s="147" t="s">
        <v>89</v>
      </c>
      <c r="AQ24" s="142">
        <f t="shared" si="0"/>
        <v>701</v>
      </c>
    </row>
    <row r="25" spans="1:43" s="143" customFormat="1" ht="15" customHeight="1">
      <c r="A25" s="135">
        <v>17</v>
      </c>
      <c r="B25" s="136">
        <v>102</v>
      </c>
      <c r="C25" s="137" t="s">
        <v>56</v>
      </c>
      <c r="D25" s="74" t="s">
        <v>57</v>
      </c>
      <c r="E25" s="144" t="s">
        <v>53</v>
      </c>
      <c r="F25" s="163" t="s">
        <v>88</v>
      </c>
      <c r="G25" s="145"/>
      <c r="H25" s="146"/>
      <c r="I25" s="146"/>
      <c r="J25" s="146"/>
      <c r="K25" s="146"/>
      <c r="L25" s="146"/>
      <c r="M25" s="146"/>
      <c r="N25" s="146"/>
      <c r="O25" s="164"/>
      <c r="P25" s="165"/>
      <c r="Q25" s="166"/>
      <c r="R25" s="164"/>
      <c r="S25" s="165"/>
      <c r="T25" s="166"/>
      <c r="U25" s="164" t="s">
        <v>96</v>
      </c>
      <c r="V25" s="165" t="s">
        <v>95</v>
      </c>
      <c r="W25" s="166"/>
      <c r="X25" s="164" t="s">
        <v>95</v>
      </c>
      <c r="Y25" s="165"/>
      <c r="Z25" s="166"/>
      <c r="AA25" s="164" t="s">
        <v>96</v>
      </c>
      <c r="AB25" s="167" t="s">
        <v>95</v>
      </c>
      <c r="AC25" s="168"/>
      <c r="AD25" s="169" t="s">
        <v>96</v>
      </c>
      <c r="AE25" s="167" t="s">
        <v>96</v>
      </c>
      <c r="AF25" s="168" t="s">
        <v>96</v>
      </c>
      <c r="AG25" s="169"/>
      <c r="AH25" s="167"/>
      <c r="AI25" s="168"/>
      <c r="AJ25" s="170"/>
      <c r="AK25" s="171"/>
      <c r="AL25" s="172"/>
      <c r="AM25" s="170"/>
      <c r="AN25" s="167"/>
      <c r="AO25" s="168"/>
      <c r="AP25" s="147" t="s">
        <v>94</v>
      </c>
      <c r="AQ25" s="142">
        <f t="shared" si="0"/>
        <v>806</v>
      </c>
    </row>
    <row r="26" spans="1:43" s="143" customFormat="1" ht="15.75" customHeight="1">
      <c r="A26" s="135">
        <v>18</v>
      </c>
      <c r="B26" s="136">
        <v>168</v>
      </c>
      <c r="C26" s="137" t="s">
        <v>27</v>
      </c>
      <c r="D26" s="74" t="s">
        <v>28</v>
      </c>
      <c r="E26" s="138" t="s">
        <v>29</v>
      </c>
      <c r="F26" s="74" t="s">
        <v>83</v>
      </c>
      <c r="G26" s="145"/>
      <c r="H26" s="146"/>
      <c r="I26" s="146"/>
      <c r="J26" s="146"/>
      <c r="K26" s="146"/>
      <c r="L26" s="146" t="s">
        <v>95</v>
      </c>
      <c r="M26" s="146" t="s">
        <v>95</v>
      </c>
      <c r="N26" s="146" t="s">
        <v>95</v>
      </c>
      <c r="O26" s="164" t="s">
        <v>95</v>
      </c>
      <c r="P26" s="165"/>
      <c r="Q26" s="166"/>
      <c r="R26" s="164" t="s">
        <v>96</v>
      </c>
      <c r="S26" s="165" t="s">
        <v>95</v>
      </c>
      <c r="T26" s="166"/>
      <c r="U26" s="164" t="s">
        <v>96</v>
      </c>
      <c r="V26" s="165" t="s">
        <v>96</v>
      </c>
      <c r="W26" s="166" t="s">
        <v>96</v>
      </c>
      <c r="X26" s="164"/>
      <c r="Y26" s="165"/>
      <c r="Z26" s="166"/>
      <c r="AA26" s="164"/>
      <c r="AB26" s="167"/>
      <c r="AC26" s="168"/>
      <c r="AD26" s="169"/>
      <c r="AE26" s="167"/>
      <c r="AF26" s="168"/>
      <c r="AG26" s="169"/>
      <c r="AH26" s="167"/>
      <c r="AI26" s="168"/>
      <c r="AJ26" s="170"/>
      <c r="AK26" s="171"/>
      <c r="AL26" s="172"/>
      <c r="AM26" s="170"/>
      <c r="AN26" s="167"/>
      <c r="AO26" s="168"/>
      <c r="AP26" s="147" t="s">
        <v>89</v>
      </c>
      <c r="AQ26" s="142">
        <f t="shared" si="0"/>
        <v>701</v>
      </c>
    </row>
    <row r="27" spans="1:43" s="143" customFormat="1" ht="15.75" customHeight="1">
      <c r="A27" s="135"/>
      <c r="B27" s="136"/>
      <c r="C27" s="137"/>
      <c r="D27" s="74"/>
      <c r="E27" s="138"/>
      <c r="F27" s="74"/>
      <c r="G27" s="145"/>
      <c r="H27" s="146"/>
      <c r="I27" s="146"/>
      <c r="J27" s="146"/>
      <c r="K27" s="146"/>
      <c r="L27" s="146"/>
      <c r="M27" s="146"/>
      <c r="N27" s="146"/>
      <c r="O27" s="164"/>
      <c r="P27" s="165"/>
      <c r="Q27" s="166"/>
      <c r="R27" s="164"/>
      <c r="S27" s="165"/>
      <c r="T27" s="166"/>
      <c r="U27" s="164"/>
      <c r="V27" s="165"/>
      <c r="W27" s="166"/>
      <c r="X27" s="164"/>
      <c r="Y27" s="165"/>
      <c r="Z27" s="166"/>
      <c r="AA27" s="164"/>
      <c r="AB27" s="167"/>
      <c r="AC27" s="168"/>
      <c r="AD27" s="169"/>
      <c r="AE27" s="167"/>
      <c r="AF27" s="168"/>
      <c r="AG27" s="169"/>
      <c r="AH27" s="167"/>
      <c r="AI27" s="168"/>
      <c r="AJ27" s="170"/>
      <c r="AK27" s="171"/>
      <c r="AL27" s="172"/>
      <c r="AM27" s="170"/>
      <c r="AN27" s="167"/>
      <c r="AO27" s="168"/>
      <c r="AP27" s="147"/>
      <c r="AQ27" s="142"/>
    </row>
    <row r="28" spans="1:43" ht="15" customHeight="1">
      <c r="A28" s="71"/>
      <c r="B28" s="72"/>
      <c r="C28" s="73"/>
      <c r="D28" s="74"/>
      <c r="E28" s="75"/>
      <c r="F28" s="173"/>
      <c r="G28" s="60"/>
      <c r="H28" s="134"/>
      <c r="I28" s="134"/>
      <c r="J28" s="134"/>
      <c r="K28" s="134"/>
      <c r="L28" s="134"/>
      <c r="M28" s="134"/>
      <c r="N28" s="134"/>
      <c r="O28" s="174"/>
      <c r="P28" s="175"/>
      <c r="Q28" s="176"/>
      <c r="R28" s="174"/>
      <c r="S28" s="175"/>
      <c r="T28" s="176"/>
      <c r="U28" s="174"/>
      <c r="V28" s="175"/>
      <c r="W28" s="176"/>
      <c r="X28" s="174"/>
      <c r="Y28" s="175"/>
      <c r="Z28" s="176"/>
      <c r="AA28" s="174"/>
      <c r="AB28" s="177"/>
      <c r="AC28" s="178"/>
      <c r="AD28" s="179"/>
      <c r="AE28" s="177"/>
      <c r="AF28" s="178"/>
      <c r="AG28" s="179"/>
      <c r="AH28" s="177"/>
      <c r="AI28" s="178"/>
      <c r="AJ28" s="180"/>
      <c r="AK28" s="181"/>
      <c r="AL28" s="182"/>
      <c r="AM28" s="180"/>
      <c r="AN28" s="177"/>
      <c r="AO28" s="178"/>
      <c r="AP28" s="53"/>
      <c r="AQ28" s="50"/>
    </row>
    <row r="29" spans="1:43" ht="15" customHeight="1">
      <c r="A29" s="71"/>
      <c r="B29" s="72"/>
      <c r="C29" s="73"/>
      <c r="D29" s="74"/>
      <c r="E29" s="75"/>
      <c r="F29" s="173"/>
      <c r="G29" s="60"/>
      <c r="H29" s="134"/>
      <c r="I29" s="134"/>
      <c r="J29" s="134"/>
      <c r="K29" s="134"/>
      <c r="L29" s="134"/>
      <c r="M29" s="134"/>
      <c r="N29" s="134"/>
      <c r="O29" s="174"/>
      <c r="P29" s="175"/>
      <c r="Q29" s="176"/>
      <c r="R29" s="174"/>
      <c r="S29" s="175"/>
      <c r="T29" s="176"/>
      <c r="U29" s="174"/>
      <c r="V29" s="175"/>
      <c r="W29" s="176"/>
      <c r="X29" s="174"/>
      <c r="Y29" s="175"/>
      <c r="Z29" s="176"/>
      <c r="AA29" s="174"/>
      <c r="AB29" s="177"/>
      <c r="AC29" s="178"/>
      <c r="AD29" s="179"/>
      <c r="AE29" s="177"/>
      <c r="AF29" s="178"/>
      <c r="AG29" s="179"/>
      <c r="AH29" s="177"/>
      <c r="AI29" s="178"/>
      <c r="AJ29" s="180"/>
      <c r="AK29" s="181"/>
      <c r="AL29" s="182"/>
      <c r="AM29" s="180"/>
      <c r="AN29" s="177"/>
      <c r="AO29" s="178"/>
      <c r="AP29" s="53"/>
      <c r="AQ29" s="50"/>
    </row>
    <row r="30" spans="1:43" ht="15" customHeight="1">
      <c r="A30" s="71"/>
      <c r="B30" s="72"/>
      <c r="C30" s="73"/>
      <c r="D30" s="74"/>
      <c r="E30" s="75"/>
      <c r="F30" s="173"/>
      <c r="G30" s="60"/>
      <c r="H30" s="134"/>
      <c r="I30" s="134"/>
      <c r="J30" s="134"/>
      <c r="K30" s="134"/>
      <c r="L30" s="134"/>
      <c r="M30" s="134"/>
      <c r="N30" s="134"/>
      <c r="O30" s="174"/>
      <c r="P30" s="175"/>
      <c r="Q30" s="176"/>
      <c r="R30" s="174"/>
      <c r="S30" s="175"/>
      <c r="T30" s="176"/>
      <c r="U30" s="174"/>
      <c r="V30" s="175"/>
      <c r="W30" s="176"/>
      <c r="X30" s="174"/>
      <c r="Y30" s="175"/>
      <c r="Z30" s="176"/>
      <c r="AA30" s="174"/>
      <c r="AB30" s="177"/>
      <c r="AC30" s="178"/>
      <c r="AD30" s="179"/>
      <c r="AE30" s="177"/>
      <c r="AF30" s="178"/>
      <c r="AG30" s="179"/>
      <c r="AH30" s="177"/>
      <c r="AI30" s="178"/>
      <c r="AJ30" s="180"/>
      <c r="AK30" s="181"/>
      <c r="AL30" s="182"/>
      <c r="AM30" s="180"/>
      <c r="AN30" s="177"/>
      <c r="AO30" s="178"/>
      <c r="AP30" s="53"/>
      <c r="AQ30" s="50"/>
    </row>
    <row r="31" spans="1:43" ht="15" customHeight="1">
      <c r="A31" s="71"/>
      <c r="B31" s="72"/>
      <c r="C31" s="73"/>
      <c r="D31" s="74"/>
      <c r="E31" s="75"/>
      <c r="F31" s="173"/>
      <c r="G31" s="60"/>
      <c r="H31" s="134"/>
      <c r="I31" s="134"/>
      <c r="J31" s="134"/>
      <c r="K31" s="134"/>
      <c r="L31" s="134"/>
      <c r="M31" s="134"/>
      <c r="N31" s="134"/>
      <c r="O31" s="174"/>
      <c r="P31" s="175"/>
      <c r="Q31" s="176"/>
      <c r="R31" s="174"/>
      <c r="S31" s="175"/>
      <c r="T31" s="176"/>
      <c r="U31" s="174"/>
      <c r="V31" s="175"/>
      <c r="W31" s="176"/>
      <c r="X31" s="174"/>
      <c r="Y31" s="175"/>
      <c r="Z31" s="176"/>
      <c r="AA31" s="174"/>
      <c r="AB31" s="177"/>
      <c r="AC31" s="178"/>
      <c r="AD31" s="179"/>
      <c r="AE31" s="177"/>
      <c r="AF31" s="178"/>
      <c r="AG31" s="179"/>
      <c r="AH31" s="177"/>
      <c r="AI31" s="178"/>
      <c r="AJ31" s="180"/>
      <c r="AK31" s="181"/>
      <c r="AL31" s="182"/>
      <c r="AM31" s="180"/>
      <c r="AN31" s="177"/>
      <c r="AO31" s="178"/>
      <c r="AP31" s="53"/>
      <c r="AQ31" s="50"/>
    </row>
    <row r="32" spans="1:43" ht="15" customHeight="1">
      <c r="A32" s="71"/>
      <c r="B32" s="72"/>
      <c r="C32" s="73"/>
      <c r="D32" s="74"/>
      <c r="E32" s="75"/>
      <c r="F32" s="173"/>
      <c r="G32" s="60"/>
      <c r="H32" s="134"/>
      <c r="I32" s="134"/>
      <c r="J32" s="134"/>
      <c r="K32" s="134"/>
      <c r="L32" s="134"/>
      <c r="M32" s="134"/>
      <c r="N32" s="134"/>
      <c r="O32" s="174"/>
      <c r="P32" s="175"/>
      <c r="Q32" s="176"/>
      <c r="R32" s="174"/>
      <c r="S32" s="175"/>
      <c r="T32" s="176"/>
      <c r="U32" s="174"/>
      <c r="V32" s="175"/>
      <c r="W32" s="176"/>
      <c r="X32" s="174"/>
      <c r="Y32" s="175"/>
      <c r="Z32" s="176"/>
      <c r="AA32" s="174"/>
      <c r="AB32" s="177"/>
      <c r="AC32" s="178"/>
      <c r="AD32" s="179"/>
      <c r="AE32" s="177"/>
      <c r="AF32" s="178"/>
      <c r="AG32" s="179"/>
      <c r="AH32" s="177"/>
      <c r="AI32" s="178"/>
      <c r="AJ32" s="180"/>
      <c r="AK32" s="181"/>
      <c r="AL32" s="182"/>
      <c r="AM32" s="180"/>
      <c r="AN32" s="177"/>
      <c r="AO32" s="178"/>
      <c r="AP32" s="53"/>
      <c r="AQ32" s="50"/>
    </row>
    <row r="33" spans="1:43" ht="15" customHeight="1">
      <c r="A33" s="71"/>
      <c r="B33" s="72"/>
      <c r="C33" s="73"/>
      <c r="D33" s="74"/>
      <c r="E33" s="75"/>
      <c r="F33" s="173"/>
      <c r="G33" s="60"/>
      <c r="H33" s="134"/>
      <c r="I33" s="134"/>
      <c r="J33" s="134"/>
      <c r="K33" s="134"/>
      <c r="L33" s="134"/>
      <c r="M33" s="134"/>
      <c r="N33" s="134"/>
      <c r="O33" s="174"/>
      <c r="P33" s="175"/>
      <c r="Q33" s="176"/>
      <c r="R33" s="174"/>
      <c r="S33" s="175"/>
      <c r="T33" s="176"/>
      <c r="U33" s="174"/>
      <c r="V33" s="175"/>
      <c r="W33" s="176"/>
      <c r="X33" s="174"/>
      <c r="Y33" s="175"/>
      <c r="Z33" s="176"/>
      <c r="AA33" s="174"/>
      <c r="AB33" s="177"/>
      <c r="AC33" s="178"/>
      <c r="AD33" s="179"/>
      <c r="AE33" s="177"/>
      <c r="AF33" s="178"/>
      <c r="AG33" s="179"/>
      <c r="AH33" s="177"/>
      <c r="AI33" s="178"/>
      <c r="AJ33" s="180"/>
      <c r="AK33" s="181"/>
      <c r="AL33" s="182"/>
      <c r="AM33" s="180"/>
      <c r="AN33" s="177"/>
      <c r="AO33" s="178"/>
      <c r="AP33" s="53"/>
      <c r="AQ33" s="50"/>
    </row>
    <row r="34" spans="1:43" ht="15" customHeight="1">
      <c r="A34" s="133"/>
      <c r="B34" s="133"/>
      <c r="C34" s="133"/>
      <c r="D34" s="133"/>
      <c r="E34" s="133"/>
      <c r="F34" s="77"/>
      <c r="G34" s="60"/>
      <c r="H34" s="134"/>
      <c r="I34" s="134"/>
      <c r="J34" s="134"/>
      <c r="K34" s="134"/>
      <c r="L34" s="134"/>
      <c r="M34" s="134"/>
      <c r="N34" s="134"/>
      <c r="O34" s="174"/>
      <c r="P34" s="175"/>
      <c r="Q34" s="176"/>
      <c r="R34" s="174"/>
      <c r="S34" s="175"/>
      <c r="T34" s="176"/>
      <c r="U34" s="174"/>
      <c r="V34" s="175"/>
      <c r="W34" s="176"/>
      <c r="X34" s="174"/>
      <c r="Y34" s="175"/>
      <c r="Z34" s="176"/>
      <c r="AA34" s="174"/>
      <c r="AB34" s="177"/>
      <c r="AC34" s="178"/>
      <c r="AD34" s="179"/>
      <c r="AE34" s="177"/>
      <c r="AF34" s="178"/>
      <c r="AG34" s="179"/>
      <c r="AH34" s="177"/>
      <c r="AI34" s="178"/>
      <c r="AJ34" s="180"/>
      <c r="AK34" s="181"/>
      <c r="AL34" s="182"/>
      <c r="AM34" s="180"/>
      <c r="AN34" s="177"/>
      <c r="AO34" s="178"/>
      <c r="AP34" s="53"/>
      <c r="AQ34" s="50">
        <f t="shared" si="0"/>
      </c>
    </row>
    <row r="35" spans="1:43" ht="15" customHeight="1">
      <c r="A35" s="133"/>
      <c r="B35" s="133"/>
      <c r="C35" s="133"/>
      <c r="D35" s="133"/>
      <c r="E35" s="133"/>
      <c r="F35" s="77"/>
      <c r="G35" s="60"/>
      <c r="H35" s="134"/>
      <c r="I35" s="134"/>
      <c r="J35" s="134"/>
      <c r="K35" s="134"/>
      <c r="L35" s="134"/>
      <c r="M35" s="134"/>
      <c r="N35" s="134"/>
      <c r="O35" s="174"/>
      <c r="P35" s="175"/>
      <c r="Q35" s="176"/>
      <c r="R35" s="174"/>
      <c r="S35" s="175"/>
      <c r="T35" s="176"/>
      <c r="U35" s="174"/>
      <c r="V35" s="175"/>
      <c r="W35" s="176"/>
      <c r="X35" s="174"/>
      <c r="Y35" s="175"/>
      <c r="Z35" s="176"/>
      <c r="AA35" s="174"/>
      <c r="AB35" s="177"/>
      <c r="AC35" s="178"/>
      <c r="AD35" s="179"/>
      <c r="AE35" s="177"/>
      <c r="AF35" s="178"/>
      <c r="AG35" s="179"/>
      <c r="AH35" s="177"/>
      <c r="AI35" s="178"/>
      <c r="AJ35" s="180"/>
      <c r="AK35" s="181"/>
      <c r="AL35" s="182"/>
      <c r="AM35" s="180"/>
      <c r="AN35" s="177"/>
      <c r="AO35" s="178"/>
      <c r="AP35" s="53"/>
      <c r="AQ35" s="50">
        <f t="shared" si="0"/>
      </c>
    </row>
    <row r="36" spans="1:43" ht="15" customHeight="1">
      <c r="A36" s="133"/>
      <c r="B36" s="133"/>
      <c r="C36" s="133"/>
      <c r="D36" s="133"/>
      <c r="E36" s="133"/>
      <c r="F36" s="77"/>
      <c r="G36" s="60"/>
      <c r="H36" s="134"/>
      <c r="I36" s="134"/>
      <c r="J36" s="134"/>
      <c r="K36" s="134"/>
      <c r="L36" s="134"/>
      <c r="M36" s="134"/>
      <c r="N36" s="134"/>
      <c r="O36" s="174"/>
      <c r="P36" s="175"/>
      <c r="Q36" s="176"/>
      <c r="R36" s="174"/>
      <c r="S36" s="175"/>
      <c r="T36" s="176"/>
      <c r="U36" s="174"/>
      <c r="V36" s="175"/>
      <c r="W36" s="176"/>
      <c r="X36" s="174"/>
      <c r="Y36" s="175"/>
      <c r="Z36" s="176"/>
      <c r="AA36" s="174"/>
      <c r="AB36" s="177"/>
      <c r="AC36" s="178"/>
      <c r="AD36" s="179"/>
      <c r="AE36" s="177"/>
      <c r="AF36" s="178"/>
      <c r="AG36" s="179"/>
      <c r="AH36" s="177"/>
      <c r="AI36" s="178"/>
      <c r="AJ36" s="180"/>
      <c r="AK36" s="181"/>
      <c r="AL36" s="182"/>
      <c r="AM36" s="180"/>
      <c r="AN36" s="177"/>
      <c r="AO36" s="178"/>
      <c r="AP36" s="53"/>
      <c r="AQ36" s="50">
        <f t="shared" si="0"/>
      </c>
    </row>
    <row r="37" spans="1:43" ht="15" customHeight="1">
      <c r="A37" s="133"/>
      <c r="B37" s="133"/>
      <c r="C37" s="133"/>
      <c r="D37" s="133"/>
      <c r="E37" s="133"/>
      <c r="F37" s="77"/>
      <c r="G37" s="60"/>
      <c r="H37" s="134"/>
      <c r="I37" s="134"/>
      <c r="J37" s="134"/>
      <c r="K37" s="134"/>
      <c r="L37" s="134"/>
      <c r="M37" s="134"/>
      <c r="N37" s="134"/>
      <c r="O37" s="174"/>
      <c r="P37" s="175"/>
      <c r="Q37" s="176"/>
      <c r="R37" s="174"/>
      <c r="S37" s="175"/>
      <c r="T37" s="176"/>
      <c r="U37" s="174"/>
      <c r="V37" s="175"/>
      <c r="W37" s="176"/>
      <c r="X37" s="174"/>
      <c r="Y37" s="175"/>
      <c r="Z37" s="176"/>
      <c r="AA37" s="174"/>
      <c r="AB37" s="177"/>
      <c r="AC37" s="178"/>
      <c r="AD37" s="179"/>
      <c r="AE37" s="177"/>
      <c r="AF37" s="178"/>
      <c r="AG37" s="179"/>
      <c r="AH37" s="177"/>
      <c r="AI37" s="178"/>
      <c r="AJ37" s="180"/>
      <c r="AK37" s="181"/>
      <c r="AL37" s="182"/>
      <c r="AM37" s="180"/>
      <c r="AN37" s="177"/>
      <c r="AO37" s="178"/>
      <c r="AP37" s="53"/>
      <c r="AQ37" s="50">
        <f t="shared" si="0"/>
      </c>
    </row>
    <row r="38" spans="1:43" ht="15" customHeight="1">
      <c r="A38" s="133"/>
      <c r="B38" s="133"/>
      <c r="C38" s="133"/>
      <c r="D38" s="133"/>
      <c r="E38" s="133"/>
      <c r="F38" s="77"/>
      <c r="G38" s="60"/>
      <c r="H38" s="134"/>
      <c r="I38" s="134"/>
      <c r="J38" s="134"/>
      <c r="K38" s="134"/>
      <c r="L38" s="134"/>
      <c r="M38" s="134"/>
      <c r="N38" s="134"/>
      <c r="O38" s="174"/>
      <c r="P38" s="175"/>
      <c r="Q38" s="176"/>
      <c r="R38" s="174"/>
      <c r="S38" s="175"/>
      <c r="T38" s="176"/>
      <c r="U38" s="174"/>
      <c r="V38" s="175"/>
      <c r="W38" s="176"/>
      <c r="X38" s="174"/>
      <c r="Y38" s="175"/>
      <c r="Z38" s="176"/>
      <c r="AA38" s="174"/>
      <c r="AB38" s="177"/>
      <c r="AC38" s="178"/>
      <c r="AD38" s="179"/>
      <c r="AE38" s="177"/>
      <c r="AF38" s="178"/>
      <c r="AG38" s="179"/>
      <c r="AH38" s="177"/>
      <c r="AI38" s="178"/>
      <c r="AJ38" s="180"/>
      <c r="AK38" s="181"/>
      <c r="AL38" s="182"/>
      <c r="AM38" s="180"/>
      <c r="AN38" s="177"/>
      <c r="AO38" s="178"/>
      <c r="AP38" s="53"/>
      <c r="AQ38" s="50">
        <f t="shared" si="0"/>
      </c>
    </row>
    <row r="39" spans="1:43" ht="15" customHeight="1">
      <c r="A39" s="133"/>
      <c r="B39" s="133"/>
      <c r="C39" s="133"/>
      <c r="D39" s="133"/>
      <c r="E39" s="133"/>
      <c r="F39" s="77"/>
      <c r="G39" s="60"/>
      <c r="H39" s="134"/>
      <c r="I39" s="134"/>
      <c r="J39" s="134"/>
      <c r="K39" s="134"/>
      <c r="L39" s="134"/>
      <c r="M39" s="134"/>
      <c r="N39" s="134"/>
      <c r="O39" s="174"/>
      <c r="P39" s="175"/>
      <c r="Q39" s="176"/>
      <c r="R39" s="174"/>
      <c r="S39" s="175"/>
      <c r="T39" s="176"/>
      <c r="U39" s="174"/>
      <c r="V39" s="175"/>
      <c r="W39" s="176"/>
      <c r="X39" s="174"/>
      <c r="Y39" s="175"/>
      <c r="Z39" s="176"/>
      <c r="AA39" s="174"/>
      <c r="AB39" s="177"/>
      <c r="AC39" s="178"/>
      <c r="AD39" s="179"/>
      <c r="AE39" s="177"/>
      <c r="AF39" s="178"/>
      <c r="AG39" s="179"/>
      <c r="AH39" s="177"/>
      <c r="AI39" s="178"/>
      <c r="AJ39" s="180"/>
      <c r="AK39" s="181"/>
      <c r="AL39" s="182"/>
      <c r="AM39" s="180"/>
      <c r="AN39" s="177"/>
      <c r="AO39" s="178"/>
      <c r="AP39" s="53"/>
      <c r="AQ39" s="50">
        <f t="shared" si="0"/>
      </c>
    </row>
    <row r="40" spans="1:38" ht="12.75">
      <c r="A40" s="1"/>
      <c r="B40" s="1"/>
      <c r="C40" s="1"/>
      <c r="D40" s="1"/>
      <c r="E40" s="1"/>
      <c r="F40" s="6"/>
      <c r="AF40" s="185"/>
      <c r="AG40" s="185"/>
      <c r="AH40" s="185"/>
      <c r="AI40" s="185"/>
      <c r="AJ40" s="185"/>
      <c r="AK40" s="185"/>
      <c r="AL40" s="185"/>
    </row>
    <row r="41" spans="1:6" ht="12.75">
      <c r="A41" s="1"/>
      <c r="B41" s="1"/>
      <c r="C41" s="1"/>
      <c r="D41" s="1"/>
      <c r="E41" s="1"/>
      <c r="F41" s="6"/>
    </row>
    <row r="42" spans="2:38" ht="12.75">
      <c r="B42" s="28"/>
      <c r="C42" s="28"/>
      <c r="AF42" s="185"/>
      <c r="AG42" s="185"/>
      <c r="AH42" s="185"/>
      <c r="AI42" s="185"/>
      <c r="AJ42" s="185"/>
      <c r="AK42" s="185"/>
      <c r="AL42" s="185"/>
    </row>
    <row r="43" ht="12.75">
      <c r="C43" s="23"/>
    </row>
    <row r="44" ht="12.75">
      <c r="C44" s="23"/>
    </row>
    <row r="45" ht="12.75">
      <c r="C45" s="23"/>
    </row>
    <row r="46" ht="12.75">
      <c r="C46" s="23"/>
    </row>
    <row r="47" ht="12.75">
      <c r="C47" s="23"/>
    </row>
    <row r="48" ht="12.75">
      <c r="C48" s="23"/>
    </row>
  </sheetData>
  <sheetProtection/>
  <mergeCells count="14">
    <mergeCell ref="A6:AQ6"/>
    <mergeCell ref="R8:T8"/>
    <mergeCell ref="AM8:AO8"/>
    <mergeCell ref="U8:W8"/>
    <mergeCell ref="AF42:AL42"/>
    <mergeCell ref="AF40:AL40"/>
    <mergeCell ref="AJ8:AL8"/>
    <mergeCell ref="X8:Z8"/>
    <mergeCell ref="A1:AQ1"/>
    <mergeCell ref="AA8:AC8"/>
    <mergeCell ref="AD8:AF8"/>
    <mergeCell ref="AG8:AI8"/>
    <mergeCell ref="O8:Q8"/>
    <mergeCell ref="A5:AQ5"/>
  </mergeCells>
  <printOptions horizontalCentered="1"/>
  <pageMargins left="0.3937007874015748" right="0.1968503937007874" top="0.07874015748031496" bottom="0" header="0.15748031496062992" footer="0.1968503937007874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3"/>
  <sheetViews>
    <sheetView zoomScalePageLayoutView="0" workbookViewId="0" topLeftCell="A7">
      <selection activeCell="M27" sqref="M27"/>
    </sheetView>
  </sheetViews>
  <sheetFormatPr defaultColWidth="9.140625" defaultRowHeight="12.75"/>
  <cols>
    <col min="1" max="1" width="4.8515625" style="6" customWidth="1"/>
    <col min="2" max="2" width="5.7109375" style="1" customWidth="1"/>
    <col min="3" max="3" width="20.421875" style="6" customWidth="1"/>
    <col min="4" max="4" width="10.140625" style="16" bestFit="1" customWidth="1"/>
    <col min="5" max="5" width="21.8515625" style="7" bestFit="1" customWidth="1"/>
    <col min="6" max="8" width="8.7109375" style="7" customWidth="1"/>
    <col min="9" max="9" width="9.28125" style="6" customWidth="1"/>
    <col min="10" max="12" width="8.7109375" style="6" customWidth="1"/>
    <col min="13" max="13" width="8.8515625" style="6" customWidth="1"/>
    <col min="14" max="14" width="9.28125" style="6" customWidth="1"/>
    <col min="15" max="15" width="9.140625" style="1" customWidth="1"/>
    <col min="16" max="16384" width="9.140625" style="17" customWidth="1"/>
  </cols>
  <sheetData>
    <row r="1" spans="1:38" s="51" customFormat="1" ht="23.25" customHeight="1">
      <c r="A1" s="183" t="s">
        <v>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</row>
    <row r="2" spans="1:38" s="52" customFormat="1" ht="2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2"/>
      <c r="X2" s="22"/>
      <c r="Y2" s="22"/>
      <c r="Z2" s="22"/>
      <c r="AA2" s="22"/>
      <c r="AB2" s="22"/>
      <c r="AC2" s="22"/>
      <c r="AD2" s="22"/>
      <c r="AE2" s="1"/>
      <c r="AF2" s="1"/>
      <c r="AG2" s="1"/>
      <c r="AH2" s="1"/>
      <c r="AI2" s="22"/>
      <c r="AJ2" s="22"/>
      <c r="AK2" s="1"/>
      <c r="AL2" s="1"/>
    </row>
    <row r="3" spans="1:38" s="52" customFormat="1" ht="20.25">
      <c r="A3" s="3"/>
      <c r="B3" s="39" t="s">
        <v>3</v>
      </c>
      <c r="C3" s="1"/>
      <c r="D3" s="6"/>
      <c r="E3" s="9"/>
      <c r="F3" s="7"/>
      <c r="G3" s="33"/>
      <c r="H3" s="34"/>
      <c r="I3" s="34"/>
      <c r="J3" s="34"/>
      <c r="K3" s="1"/>
      <c r="L3" s="26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43"/>
      <c r="AF3" s="44"/>
      <c r="AG3" s="44"/>
      <c r="AH3" s="44"/>
      <c r="AI3" s="44"/>
      <c r="AJ3" s="44"/>
      <c r="AK3" s="44"/>
      <c r="AL3" s="10"/>
    </row>
    <row r="4" spans="1:38" s="52" customFormat="1" ht="20.25">
      <c r="A4" s="3"/>
      <c r="B4" s="39" t="s">
        <v>21</v>
      </c>
      <c r="C4" s="1"/>
      <c r="D4" s="6"/>
      <c r="E4" s="9"/>
      <c r="F4" s="7"/>
      <c r="G4" s="33"/>
      <c r="H4" s="34"/>
      <c r="I4" s="34"/>
      <c r="J4" s="34"/>
      <c r="K4" s="1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43"/>
      <c r="AF4" s="44"/>
      <c r="AG4" s="44"/>
      <c r="AH4" s="44"/>
      <c r="AI4" s="44"/>
      <c r="AJ4" s="44"/>
      <c r="AK4" s="44"/>
      <c r="AL4" s="10"/>
    </row>
    <row r="5" spans="1:15" s="18" customFormat="1" ht="21">
      <c r="A5" s="188" t="s">
        <v>12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42"/>
    </row>
    <row r="6" spans="1:14" s="18" customFormat="1" ht="21" customHeight="1">
      <c r="A6" s="184" t="s">
        <v>14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</row>
    <row r="7" spans="2:15" ht="15.75">
      <c r="B7" s="6"/>
      <c r="C7" s="19"/>
      <c r="D7" s="6"/>
      <c r="E7" s="6"/>
      <c r="I7" s="7"/>
      <c r="K7" s="1"/>
      <c r="L7" s="12"/>
      <c r="O7" s="6"/>
    </row>
    <row r="8" spans="1:14" s="20" customFormat="1" ht="30" customHeight="1">
      <c r="A8" s="70"/>
      <c r="B8" s="35" t="s">
        <v>6</v>
      </c>
      <c r="C8" s="35" t="s">
        <v>7</v>
      </c>
      <c r="D8" s="35" t="s">
        <v>8</v>
      </c>
      <c r="E8" s="36" t="s">
        <v>9</v>
      </c>
      <c r="F8" s="68">
        <v>1</v>
      </c>
      <c r="G8" s="68">
        <v>2</v>
      </c>
      <c r="H8" s="68" t="s">
        <v>0</v>
      </c>
      <c r="I8" s="68"/>
      <c r="J8" s="68"/>
      <c r="K8" s="68"/>
      <c r="L8" s="68"/>
      <c r="M8" s="68" t="s">
        <v>10</v>
      </c>
      <c r="N8" s="68" t="s">
        <v>11</v>
      </c>
    </row>
    <row r="9" spans="1:38" s="21" customFormat="1" ht="15" customHeight="1">
      <c r="A9" s="71">
        <v>1</v>
      </c>
      <c r="B9" s="72">
        <v>168</v>
      </c>
      <c r="C9" s="73" t="s">
        <v>27</v>
      </c>
      <c r="D9" s="74" t="s">
        <v>28</v>
      </c>
      <c r="E9" s="75" t="s">
        <v>29</v>
      </c>
      <c r="F9" s="61">
        <v>10.46</v>
      </c>
      <c r="G9" s="61">
        <v>9.78</v>
      </c>
      <c r="H9" s="61">
        <v>11.01</v>
      </c>
      <c r="I9" s="61"/>
      <c r="J9" s="61"/>
      <c r="K9" s="61"/>
      <c r="L9" s="61"/>
      <c r="M9" s="61">
        <v>11.01</v>
      </c>
      <c r="N9" s="38">
        <f aca="true" t="shared" si="0" ref="N9:N26">IF(ISBLANK(M9),"",INT(56.0211*(M9-1.5)^1.05))</f>
        <v>596</v>
      </c>
      <c r="O9" s="25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</row>
    <row r="10" spans="1:38" s="21" customFormat="1" ht="15" customHeight="1">
      <c r="A10" s="71">
        <v>2</v>
      </c>
      <c r="B10" s="72">
        <v>163</v>
      </c>
      <c r="C10" s="73" t="s">
        <v>33</v>
      </c>
      <c r="D10" s="74" t="s">
        <v>34</v>
      </c>
      <c r="E10" s="75" t="s">
        <v>35</v>
      </c>
      <c r="F10" s="61">
        <v>9.53</v>
      </c>
      <c r="G10" s="55" t="s">
        <v>100</v>
      </c>
      <c r="H10" s="55" t="s">
        <v>101</v>
      </c>
      <c r="I10" s="55"/>
      <c r="J10" s="55"/>
      <c r="K10" s="55"/>
      <c r="L10" s="55"/>
      <c r="M10" s="56">
        <v>9.78</v>
      </c>
      <c r="N10" s="38">
        <f>IF(ISBLANK(M10),"",INT(56.0211*(M10-1.5)^1.05))</f>
        <v>515</v>
      </c>
      <c r="O10" s="30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</row>
    <row r="11" spans="1:14" s="21" customFormat="1" ht="15" customHeight="1">
      <c r="A11" s="71">
        <v>3</v>
      </c>
      <c r="B11" s="72">
        <v>92</v>
      </c>
      <c r="C11" s="73" t="s">
        <v>61</v>
      </c>
      <c r="D11" s="74" t="s">
        <v>62</v>
      </c>
      <c r="E11" s="75" t="s">
        <v>59</v>
      </c>
      <c r="F11" s="61">
        <v>9.37</v>
      </c>
      <c r="G11" s="61" t="s">
        <v>96</v>
      </c>
      <c r="H11" s="53">
        <v>9.3</v>
      </c>
      <c r="I11" s="54"/>
      <c r="J11" s="54"/>
      <c r="K11" s="54"/>
      <c r="L11" s="54"/>
      <c r="M11" s="56">
        <v>9.37</v>
      </c>
      <c r="N11" s="38">
        <f t="shared" si="0"/>
        <v>488</v>
      </c>
    </row>
    <row r="12" spans="1:14" s="21" customFormat="1" ht="15" customHeight="1">
      <c r="A12" s="71">
        <v>4</v>
      </c>
      <c r="B12" s="72">
        <v>158</v>
      </c>
      <c r="C12" s="73" t="s">
        <v>42</v>
      </c>
      <c r="D12" s="74">
        <v>200300</v>
      </c>
      <c r="E12" s="75" t="s">
        <v>35</v>
      </c>
      <c r="F12" s="61" t="s">
        <v>96</v>
      </c>
      <c r="G12" s="61">
        <v>8.33</v>
      </c>
      <c r="H12" s="53">
        <v>8.54</v>
      </c>
      <c r="I12" s="54"/>
      <c r="J12" s="54"/>
      <c r="K12" s="54"/>
      <c r="L12" s="54"/>
      <c r="M12" s="56">
        <v>8.54</v>
      </c>
      <c r="N12" s="38">
        <f t="shared" si="0"/>
        <v>434</v>
      </c>
    </row>
    <row r="13" spans="1:38" s="21" customFormat="1" ht="15" customHeight="1">
      <c r="A13" s="71">
        <v>5</v>
      </c>
      <c r="B13" s="72">
        <v>182</v>
      </c>
      <c r="C13" s="73" t="s">
        <v>25</v>
      </c>
      <c r="D13" s="74" t="s">
        <v>26</v>
      </c>
      <c r="E13" s="75" t="s">
        <v>24</v>
      </c>
      <c r="F13" s="61">
        <v>8.46</v>
      </c>
      <c r="G13" s="61">
        <v>10.14</v>
      </c>
      <c r="H13" s="53">
        <v>10.23</v>
      </c>
      <c r="I13" s="54"/>
      <c r="J13" s="54"/>
      <c r="K13" s="54"/>
      <c r="L13" s="54"/>
      <c r="M13" s="56">
        <v>10.23</v>
      </c>
      <c r="N13" s="38">
        <f t="shared" si="0"/>
        <v>545</v>
      </c>
      <c r="O13" s="31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</row>
    <row r="14" spans="1:14" s="21" customFormat="1" ht="15" customHeight="1">
      <c r="A14" s="71">
        <v>6</v>
      </c>
      <c r="B14" s="72">
        <v>103</v>
      </c>
      <c r="C14" s="73" t="s">
        <v>55</v>
      </c>
      <c r="D14" s="74" t="s">
        <v>52</v>
      </c>
      <c r="E14" s="15" t="s">
        <v>53</v>
      </c>
      <c r="F14" s="61">
        <v>10.23</v>
      </c>
      <c r="G14" s="61">
        <v>11</v>
      </c>
      <c r="H14" s="53">
        <v>10.12</v>
      </c>
      <c r="I14" s="54"/>
      <c r="J14" s="54"/>
      <c r="K14" s="54"/>
      <c r="L14" s="54"/>
      <c r="M14" s="56">
        <v>11</v>
      </c>
      <c r="N14" s="38">
        <f t="shared" si="0"/>
        <v>595</v>
      </c>
    </row>
    <row r="15" spans="1:38" s="21" customFormat="1" ht="15" customHeight="1">
      <c r="A15" s="71">
        <v>7</v>
      </c>
      <c r="B15" s="72">
        <v>167</v>
      </c>
      <c r="C15" s="73" t="s">
        <v>30</v>
      </c>
      <c r="D15" s="74" t="s">
        <v>31</v>
      </c>
      <c r="E15" s="75" t="s">
        <v>32</v>
      </c>
      <c r="F15" s="61">
        <v>8.76</v>
      </c>
      <c r="G15" s="61">
        <v>7.77</v>
      </c>
      <c r="H15" s="61" t="s">
        <v>96</v>
      </c>
      <c r="I15" s="54"/>
      <c r="J15" s="54"/>
      <c r="K15" s="54"/>
      <c r="L15" s="54"/>
      <c r="M15" s="56">
        <v>8.76</v>
      </c>
      <c r="N15" s="38">
        <f t="shared" si="0"/>
        <v>449</v>
      </c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</row>
    <row r="16" spans="1:38" s="30" customFormat="1" ht="15" customHeight="1">
      <c r="A16" s="71">
        <v>8</v>
      </c>
      <c r="B16" s="72">
        <v>183</v>
      </c>
      <c r="C16" s="73" t="s">
        <v>22</v>
      </c>
      <c r="D16" s="74" t="s">
        <v>23</v>
      </c>
      <c r="E16" s="75" t="s">
        <v>24</v>
      </c>
      <c r="F16" s="61">
        <v>10.68</v>
      </c>
      <c r="G16" s="53">
        <v>11.29</v>
      </c>
      <c r="H16" s="53">
        <v>12</v>
      </c>
      <c r="I16" s="48"/>
      <c r="J16" s="48"/>
      <c r="K16" s="48"/>
      <c r="L16" s="48"/>
      <c r="M16" s="53">
        <v>12</v>
      </c>
      <c r="N16" s="38">
        <f t="shared" si="0"/>
        <v>661</v>
      </c>
      <c r="O16" s="29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</row>
    <row r="17" spans="1:38" s="29" customFormat="1" ht="15" customHeight="1">
      <c r="A17" s="71">
        <v>9</v>
      </c>
      <c r="B17" s="72">
        <v>160</v>
      </c>
      <c r="C17" s="73" t="s">
        <v>40</v>
      </c>
      <c r="D17" s="74" t="s">
        <v>41</v>
      </c>
      <c r="E17" s="15" t="s">
        <v>35</v>
      </c>
      <c r="F17" s="61">
        <v>6.94</v>
      </c>
      <c r="G17" s="61">
        <v>7.55</v>
      </c>
      <c r="H17" s="53">
        <v>7.65</v>
      </c>
      <c r="I17" s="54"/>
      <c r="J17" s="54"/>
      <c r="K17" s="54"/>
      <c r="L17" s="54"/>
      <c r="M17" s="56">
        <v>7.65</v>
      </c>
      <c r="N17" s="38">
        <f t="shared" si="0"/>
        <v>377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</row>
    <row r="18" spans="1:15" s="29" customFormat="1" ht="15" customHeight="1">
      <c r="A18" s="71">
        <v>10</v>
      </c>
      <c r="B18" s="72">
        <v>102</v>
      </c>
      <c r="C18" s="73" t="s">
        <v>56</v>
      </c>
      <c r="D18" s="74" t="s">
        <v>57</v>
      </c>
      <c r="E18" s="15" t="s">
        <v>53</v>
      </c>
      <c r="F18" s="61">
        <v>10.09</v>
      </c>
      <c r="G18" s="53">
        <v>7.78</v>
      </c>
      <c r="H18" s="53">
        <v>8.81</v>
      </c>
      <c r="I18" s="54"/>
      <c r="J18" s="54"/>
      <c r="K18" s="54"/>
      <c r="L18" s="54"/>
      <c r="M18" s="56">
        <v>10.09</v>
      </c>
      <c r="N18" s="38">
        <f t="shared" si="0"/>
        <v>535</v>
      </c>
      <c r="O18" s="21"/>
    </row>
    <row r="19" spans="1:14" s="21" customFormat="1" ht="15" customHeight="1">
      <c r="A19" s="71">
        <v>11</v>
      </c>
      <c r="B19" s="72">
        <v>129</v>
      </c>
      <c r="C19" s="73" t="s">
        <v>46</v>
      </c>
      <c r="D19" s="74" t="s">
        <v>47</v>
      </c>
      <c r="E19" s="75" t="s">
        <v>48</v>
      </c>
      <c r="F19" s="61">
        <v>10.46</v>
      </c>
      <c r="G19" s="61">
        <v>10.37</v>
      </c>
      <c r="H19" s="53">
        <v>10.02</v>
      </c>
      <c r="I19" s="54"/>
      <c r="J19" s="54"/>
      <c r="K19" s="54"/>
      <c r="L19" s="54"/>
      <c r="M19" s="56">
        <v>10.46</v>
      </c>
      <c r="N19" s="38">
        <f t="shared" si="0"/>
        <v>560</v>
      </c>
    </row>
    <row r="20" spans="1:38" s="29" customFormat="1" ht="15" customHeight="1">
      <c r="A20" s="71">
        <v>12</v>
      </c>
      <c r="B20" s="72">
        <v>104</v>
      </c>
      <c r="C20" s="15" t="s">
        <v>51</v>
      </c>
      <c r="D20" s="74" t="s">
        <v>52</v>
      </c>
      <c r="E20" s="15" t="s">
        <v>53</v>
      </c>
      <c r="F20" s="61">
        <v>7.41</v>
      </c>
      <c r="G20" s="53">
        <v>6.56</v>
      </c>
      <c r="H20" s="53">
        <v>7.3</v>
      </c>
      <c r="I20" s="48"/>
      <c r="J20" s="48"/>
      <c r="K20" s="48"/>
      <c r="L20" s="48"/>
      <c r="M20" s="53">
        <v>7.41</v>
      </c>
      <c r="N20" s="38">
        <f t="shared" si="0"/>
        <v>361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</row>
    <row r="21" spans="1:14" s="21" customFormat="1" ht="15" customHeight="1">
      <c r="A21" s="71">
        <v>13</v>
      </c>
      <c r="B21" s="72">
        <v>128</v>
      </c>
      <c r="C21" s="73" t="s">
        <v>49</v>
      </c>
      <c r="D21" s="74" t="s">
        <v>50</v>
      </c>
      <c r="E21" s="75" t="s">
        <v>48</v>
      </c>
      <c r="F21" s="61">
        <v>7.35</v>
      </c>
      <c r="G21" s="61">
        <v>8.34</v>
      </c>
      <c r="H21" s="53">
        <v>7.17</v>
      </c>
      <c r="I21" s="54"/>
      <c r="J21" s="54"/>
      <c r="K21" s="54"/>
      <c r="L21" s="54"/>
      <c r="M21" s="56">
        <v>8.34</v>
      </c>
      <c r="N21" s="38">
        <f t="shared" si="0"/>
        <v>421</v>
      </c>
    </row>
    <row r="22" spans="1:38" s="29" customFormat="1" ht="15" customHeight="1">
      <c r="A22" s="71">
        <v>14</v>
      </c>
      <c r="B22" s="72">
        <v>161</v>
      </c>
      <c r="C22" s="73" t="s">
        <v>38</v>
      </c>
      <c r="D22" s="74" t="s">
        <v>39</v>
      </c>
      <c r="E22" s="75" t="s">
        <v>35</v>
      </c>
      <c r="F22" s="61" t="s">
        <v>96</v>
      </c>
      <c r="G22" s="61">
        <v>9.04</v>
      </c>
      <c r="H22" s="53">
        <v>9.51</v>
      </c>
      <c r="I22" s="54"/>
      <c r="J22" s="54"/>
      <c r="K22" s="54"/>
      <c r="L22" s="54"/>
      <c r="M22" s="56">
        <v>9.51</v>
      </c>
      <c r="N22" s="38">
        <f t="shared" si="0"/>
        <v>497</v>
      </c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</row>
    <row r="23" spans="1:15" s="29" customFormat="1" ht="15" customHeight="1">
      <c r="A23" s="71">
        <v>15</v>
      </c>
      <c r="B23" s="72">
        <v>196</v>
      </c>
      <c r="C23" s="73" t="s">
        <v>18</v>
      </c>
      <c r="D23" s="74" t="s">
        <v>19</v>
      </c>
      <c r="E23" s="75" t="s">
        <v>20</v>
      </c>
      <c r="F23" s="61">
        <v>10.87</v>
      </c>
      <c r="G23" s="53">
        <v>10.27</v>
      </c>
      <c r="H23" s="53" t="s">
        <v>96</v>
      </c>
      <c r="I23" s="48"/>
      <c r="J23" s="48"/>
      <c r="K23" s="48"/>
      <c r="L23" s="48"/>
      <c r="M23" s="53">
        <v>10.87</v>
      </c>
      <c r="N23" s="38">
        <f t="shared" si="0"/>
        <v>587</v>
      </c>
      <c r="O23" s="21"/>
    </row>
    <row r="24" spans="1:14" s="21" customFormat="1" ht="15" customHeight="1">
      <c r="A24" s="71">
        <v>16</v>
      </c>
      <c r="B24" s="72">
        <v>93</v>
      </c>
      <c r="C24" s="73" t="s">
        <v>79</v>
      </c>
      <c r="D24" s="74" t="s">
        <v>58</v>
      </c>
      <c r="E24" s="75" t="s">
        <v>59</v>
      </c>
      <c r="F24" s="61">
        <v>12.32</v>
      </c>
      <c r="G24" s="61">
        <v>13.64</v>
      </c>
      <c r="H24" s="53" t="s">
        <v>96</v>
      </c>
      <c r="I24" s="54"/>
      <c r="J24" s="54"/>
      <c r="K24" s="54"/>
      <c r="L24" s="54"/>
      <c r="M24" s="56">
        <v>13.64</v>
      </c>
      <c r="N24" s="38">
        <f t="shared" si="0"/>
        <v>770</v>
      </c>
    </row>
    <row r="25" spans="1:15" s="21" customFormat="1" ht="15" customHeight="1">
      <c r="A25" s="71">
        <v>17</v>
      </c>
      <c r="B25" s="72">
        <v>162</v>
      </c>
      <c r="C25" s="73" t="s">
        <v>36</v>
      </c>
      <c r="D25" s="74" t="s">
        <v>37</v>
      </c>
      <c r="E25" s="75" t="s">
        <v>35</v>
      </c>
      <c r="F25" s="61">
        <v>10.55</v>
      </c>
      <c r="G25" s="61">
        <v>9.85</v>
      </c>
      <c r="H25" s="61">
        <v>10.81</v>
      </c>
      <c r="I25" s="54"/>
      <c r="J25" s="54"/>
      <c r="K25" s="54"/>
      <c r="L25" s="54"/>
      <c r="M25" s="56">
        <v>10.81</v>
      </c>
      <c r="N25" s="38">
        <f t="shared" si="0"/>
        <v>583</v>
      </c>
      <c r="O25" s="25"/>
    </row>
    <row r="26" spans="1:15" s="21" customFormat="1" ht="15" customHeight="1">
      <c r="A26" s="71">
        <v>18</v>
      </c>
      <c r="B26" s="72">
        <v>145</v>
      </c>
      <c r="C26" s="73" t="s">
        <v>43</v>
      </c>
      <c r="D26" s="74" t="s">
        <v>44</v>
      </c>
      <c r="E26" s="75" t="s">
        <v>45</v>
      </c>
      <c r="F26" s="61">
        <v>10.77</v>
      </c>
      <c r="G26" s="53" t="s">
        <v>96</v>
      </c>
      <c r="H26" s="53" t="s">
        <v>96</v>
      </c>
      <c r="I26" s="48"/>
      <c r="J26" s="48"/>
      <c r="K26" s="48"/>
      <c r="L26" s="48"/>
      <c r="M26" s="53">
        <v>10.77</v>
      </c>
      <c r="N26" s="38">
        <f t="shared" si="0"/>
        <v>580</v>
      </c>
      <c r="O26" s="29"/>
    </row>
    <row r="27" spans="1:15" s="29" customFormat="1" ht="15" customHeight="1">
      <c r="A27" s="77"/>
      <c r="B27" s="76"/>
      <c r="C27" s="77"/>
      <c r="D27" s="79"/>
      <c r="E27" s="78"/>
      <c r="F27" s="78"/>
      <c r="G27" s="78"/>
      <c r="H27" s="78"/>
      <c r="I27" s="77"/>
      <c r="J27" s="77"/>
      <c r="K27" s="77"/>
      <c r="L27" s="77"/>
      <c r="M27" s="77"/>
      <c r="N27" s="77"/>
      <c r="O27" s="25"/>
    </row>
    <row r="28" spans="1:15" s="29" customFormat="1" ht="15" customHeight="1">
      <c r="A28" s="77"/>
      <c r="B28" s="76"/>
      <c r="C28" s="77"/>
      <c r="D28" s="79"/>
      <c r="E28" s="78"/>
      <c r="F28" s="78"/>
      <c r="G28" s="78"/>
      <c r="H28" s="78"/>
      <c r="I28" s="77"/>
      <c r="J28" s="77"/>
      <c r="K28" s="77"/>
      <c r="L28" s="77"/>
      <c r="M28" s="77"/>
      <c r="N28" s="77"/>
      <c r="O28" s="25"/>
    </row>
    <row r="29" spans="1:15" s="29" customFormat="1" ht="15" customHeight="1">
      <c r="A29" s="6"/>
      <c r="B29" s="25"/>
      <c r="C29" s="6"/>
      <c r="D29" s="16"/>
      <c r="E29" s="7"/>
      <c r="F29" s="7"/>
      <c r="G29" s="7"/>
      <c r="H29" s="7"/>
      <c r="I29" s="6"/>
      <c r="J29" s="6"/>
      <c r="K29" s="6"/>
      <c r="L29" s="6"/>
      <c r="M29" s="6"/>
      <c r="N29" s="6"/>
      <c r="O29" s="25"/>
    </row>
    <row r="30" spans="1:15" s="29" customFormat="1" ht="15" customHeight="1">
      <c r="A30" s="6"/>
      <c r="B30" s="25"/>
      <c r="C30" s="6"/>
      <c r="D30" s="16"/>
      <c r="E30" s="7"/>
      <c r="F30" s="7"/>
      <c r="G30" s="7"/>
      <c r="H30" s="7"/>
      <c r="I30" s="6"/>
      <c r="J30" s="6"/>
      <c r="K30" s="6"/>
      <c r="L30" s="6"/>
      <c r="M30" s="6"/>
      <c r="N30" s="6"/>
      <c r="O30" s="25"/>
    </row>
    <row r="31" spans="1:15" s="29" customFormat="1" ht="15" customHeight="1">
      <c r="A31" s="6"/>
      <c r="B31" s="25"/>
      <c r="C31" s="6"/>
      <c r="D31" s="16"/>
      <c r="E31" s="7"/>
      <c r="F31" s="7"/>
      <c r="G31" s="7"/>
      <c r="H31" s="7"/>
      <c r="I31" s="6"/>
      <c r="J31" s="6"/>
      <c r="K31" s="6"/>
      <c r="L31" s="6"/>
      <c r="M31" s="6"/>
      <c r="N31" s="6"/>
      <c r="O31" s="25"/>
    </row>
    <row r="32" spans="1:15" s="29" customFormat="1" ht="15" customHeight="1">
      <c r="A32" s="6"/>
      <c r="B32" s="25"/>
      <c r="C32" s="6"/>
      <c r="D32" s="16"/>
      <c r="E32" s="7"/>
      <c r="F32" s="7"/>
      <c r="G32" s="7"/>
      <c r="H32" s="7"/>
      <c r="I32" s="6"/>
      <c r="J32" s="6"/>
      <c r="K32" s="6"/>
      <c r="L32" s="6"/>
      <c r="M32" s="6"/>
      <c r="N32" s="6"/>
      <c r="O32" s="25"/>
    </row>
    <row r="33" spans="1:15" s="29" customFormat="1" ht="15" customHeight="1">
      <c r="A33" s="6"/>
      <c r="B33" s="25"/>
      <c r="C33" s="6"/>
      <c r="D33" s="16"/>
      <c r="E33" s="7"/>
      <c r="F33" s="7"/>
      <c r="G33" s="7"/>
      <c r="H33" s="7"/>
      <c r="I33" s="6"/>
      <c r="J33" s="6"/>
      <c r="K33" s="6"/>
      <c r="L33" s="6"/>
      <c r="M33" s="6"/>
      <c r="N33" s="6"/>
      <c r="O33" s="25"/>
    </row>
    <row r="34" spans="1:15" s="29" customFormat="1" ht="15" customHeight="1">
      <c r="A34" s="6"/>
      <c r="B34" s="25"/>
      <c r="C34" s="6"/>
      <c r="D34" s="16"/>
      <c r="E34" s="7"/>
      <c r="F34" s="7"/>
      <c r="G34" s="7"/>
      <c r="H34" s="7"/>
      <c r="I34" s="6"/>
      <c r="J34" s="6"/>
      <c r="K34" s="6"/>
      <c r="L34" s="6"/>
      <c r="M34" s="6"/>
      <c r="N34" s="6"/>
      <c r="O34" s="25"/>
    </row>
    <row r="35" spans="1:15" s="29" customFormat="1" ht="15" customHeight="1">
      <c r="A35" s="6"/>
      <c r="B35" s="25"/>
      <c r="C35" s="6"/>
      <c r="D35" s="16"/>
      <c r="E35" s="7"/>
      <c r="F35" s="7"/>
      <c r="G35" s="7"/>
      <c r="H35" s="7"/>
      <c r="I35" s="6"/>
      <c r="J35" s="6"/>
      <c r="K35" s="6"/>
      <c r="L35" s="6"/>
      <c r="M35" s="6"/>
      <c r="N35" s="6"/>
      <c r="O35" s="25"/>
    </row>
    <row r="36" spans="1:15" s="29" customFormat="1" ht="15" customHeight="1">
      <c r="A36" s="6"/>
      <c r="B36" s="25"/>
      <c r="C36" s="6"/>
      <c r="D36" s="16"/>
      <c r="E36" s="7"/>
      <c r="F36" s="7"/>
      <c r="G36" s="7"/>
      <c r="H36" s="7"/>
      <c r="I36" s="6"/>
      <c r="J36" s="6"/>
      <c r="K36" s="6"/>
      <c r="L36" s="6"/>
      <c r="M36" s="6"/>
      <c r="N36" s="6"/>
      <c r="O36" s="25"/>
    </row>
    <row r="37" spans="1:15" s="29" customFormat="1" ht="15" customHeight="1">
      <c r="A37" s="6"/>
      <c r="B37" s="25"/>
      <c r="C37" s="6"/>
      <c r="D37" s="16"/>
      <c r="E37" s="7"/>
      <c r="F37" s="7"/>
      <c r="G37" s="7"/>
      <c r="H37" s="7"/>
      <c r="I37" s="6"/>
      <c r="J37" s="6"/>
      <c r="K37" s="6"/>
      <c r="L37" s="6"/>
      <c r="M37" s="6"/>
      <c r="N37" s="6"/>
      <c r="O37" s="25"/>
    </row>
    <row r="38" spans="1:15" s="29" customFormat="1" ht="15" customHeight="1">
      <c r="A38" s="6"/>
      <c r="B38" s="25"/>
      <c r="C38" s="6"/>
      <c r="D38" s="16"/>
      <c r="E38" s="7"/>
      <c r="F38" s="7"/>
      <c r="G38" s="7"/>
      <c r="H38" s="7"/>
      <c r="I38" s="6"/>
      <c r="J38" s="6"/>
      <c r="K38" s="6"/>
      <c r="L38" s="6"/>
      <c r="M38" s="6"/>
      <c r="N38" s="6"/>
      <c r="O38" s="25"/>
    </row>
    <row r="39" spans="1:15" s="29" customFormat="1" ht="15" customHeight="1">
      <c r="A39" s="6"/>
      <c r="B39" s="25"/>
      <c r="C39" s="6"/>
      <c r="D39" s="16"/>
      <c r="E39" s="7"/>
      <c r="F39" s="7"/>
      <c r="G39" s="7"/>
      <c r="H39" s="7"/>
      <c r="I39" s="6"/>
      <c r="J39" s="6"/>
      <c r="K39" s="6"/>
      <c r="L39" s="6"/>
      <c r="M39" s="6"/>
      <c r="N39" s="6"/>
      <c r="O39" s="25"/>
    </row>
    <row r="40" spans="1:15" s="29" customFormat="1" ht="15" customHeight="1">
      <c r="A40" s="6"/>
      <c r="B40" s="25"/>
      <c r="C40" s="6"/>
      <c r="D40" s="16"/>
      <c r="E40" s="7"/>
      <c r="F40" s="7"/>
      <c r="G40" s="7"/>
      <c r="H40" s="7"/>
      <c r="I40" s="6"/>
      <c r="J40" s="6"/>
      <c r="K40" s="6"/>
      <c r="L40" s="6"/>
      <c r="M40" s="6"/>
      <c r="N40" s="6"/>
      <c r="O40" s="25"/>
    </row>
    <row r="41" spans="1:15" s="29" customFormat="1" ht="15" customHeight="1">
      <c r="A41" s="6"/>
      <c r="B41" s="25"/>
      <c r="C41" s="6"/>
      <c r="D41" s="16"/>
      <c r="E41" s="7"/>
      <c r="F41" s="7"/>
      <c r="G41" s="7"/>
      <c r="H41" s="7"/>
      <c r="I41" s="6"/>
      <c r="J41" s="6"/>
      <c r="K41" s="6"/>
      <c r="L41" s="6"/>
      <c r="M41" s="6"/>
      <c r="N41" s="6"/>
      <c r="O41" s="25"/>
    </row>
    <row r="42" spans="1:15" s="29" customFormat="1" ht="15" customHeight="1">
      <c r="A42" s="6"/>
      <c r="B42" s="25"/>
      <c r="C42" s="6"/>
      <c r="D42" s="16"/>
      <c r="E42" s="7"/>
      <c r="F42" s="7"/>
      <c r="G42" s="7"/>
      <c r="H42" s="7"/>
      <c r="I42" s="6"/>
      <c r="J42" s="6"/>
      <c r="K42" s="6"/>
      <c r="L42" s="6"/>
      <c r="M42" s="6"/>
      <c r="N42" s="6"/>
      <c r="O42" s="25"/>
    </row>
    <row r="43" spans="1:15" s="29" customFormat="1" ht="15" customHeight="1">
      <c r="A43" s="6"/>
      <c r="B43" s="25"/>
      <c r="C43" s="6"/>
      <c r="D43" s="16"/>
      <c r="E43" s="7"/>
      <c r="F43" s="7"/>
      <c r="G43" s="7"/>
      <c r="H43" s="7"/>
      <c r="I43" s="6"/>
      <c r="J43" s="6"/>
      <c r="K43" s="6"/>
      <c r="L43" s="6"/>
      <c r="M43" s="6"/>
      <c r="N43" s="6"/>
      <c r="O43" s="25"/>
    </row>
  </sheetData>
  <sheetProtection/>
  <mergeCells count="3">
    <mergeCell ref="A1:N1"/>
    <mergeCell ref="A5:N5"/>
    <mergeCell ref="A6:N6"/>
  </mergeCells>
  <printOptions horizontalCentered="1"/>
  <pageMargins left="0.1968503937007874" right="0.1968503937007874" top="0.83" bottom="0.1968503937007874" header="0.15748031496062992" footer="0.196850393700787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PageLayoutView="0" workbookViewId="0" topLeftCell="A7">
      <selection activeCell="N25" sqref="N25"/>
    </sheetView>
  </sheetViews>
  <sheetFormatPr defaultColWidth="9.140625" defaultRowHeight="12.75"/>
  <cols>
    <col min="1" max="1" width="4.8515625" style="6" customWidth="1"/>
    <col min="2" max="2" width="5.7109375" style="1" customWidth="1"/>
    <col min="3" max="3" width="20.421875" style="6" customWidth="1"/>
    <col min="4" max="4" width="10.140625" style="16" bestFit="1" customWidth="1"/>
    <col min="5" max="5" width="21.8515625" style="7" bestFit="1" customWidth="1"/>
    <col min="6" max="8" width="8.7109375" style="7" customWidth="1"/>
    <col min="9" max="9" width="9.28125" style="6" customWidth="1"/>
    <col min="10" max="12" width="8.7109375" style="6" customWidth="1"/>
    <col min="13" max="13" width="8.8515625" style="6" customWidth="1"/>
    <col min="14" max="14" width="9.28125" style="6" customWidth="1"/>
    <col min="15" max="15" width="9.140625" style="1" customWidth="1"/>
    <col min="16" max="16384" width="9.140625" style="17" customWidth="1"/>
  </cols>
  <sheetData>
    <row r="1" spans="1:15" s="51" customFormat="1" ht="23.25" customHeight="1">
      <c r="A1" s="183" t="s">
        <v>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0"/>
    </row>
    <row r="2" spans="1:14" s="52" customFormat="1" ht="2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4"/>
      <c r="M2" s="24"/>
      <c r="N2" s="24"/>
    </row>
    <row r="3" spans="1:14" s="52" customFormat="1" ht="20.25">
      <c r="A3" s="3"/>
      <c r="B3" s="39" t="s">
        <v>3</v>
      </c>
      <c r="C3" s="1"/>
      <c r="D3" s="6"/>
      <c r="E3" s="9"/>
      <c r="F3" s="7"/>
      <c r="G3" s="33"/>
      <c r="H3" s="34"/>
      <c r="I3" s="34"/>
      <c r="J3" s="34"/>
      <c r="K3" s="1"/>
      <c r="L3" s="26"/>
      <c r="M3" s="25"/>
      <c r="N3" s="25"/>
    </row>
    <row r="4" spans="1:14" s="52" customFormat="1" ht="20.25">
      <c r="A4" s="3"/>
      <c r="B4" s="39" t="s">
        <v>21</v>
      </c>
      <c r="C4" s="1"/>
      <c r="D4" s="6"/>
      <c r="E4" s="9"/>
      <c r="F4" s="7"/>
      <c r="G4" s="33"/>
      <c r="H4" s="34"/>
      <c r="I4" s="34"/>
      <c r="J4" s="34"/>
      <c r="K4" s="1"/>
      <c r="L4" s="25"/>
      <c r="M4" s="25"/>
      <c r="N4" s="25"/>
    </row>
    <row r="5" spans="1:15" s="18" customFormat="1" ht="21">
      <c r="A5" s="188" t="s">
        <v>13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42"/>
    </row>
    <row r="6" spans="1:14" s="18" customFormat="1" ht="21" customHeight="1">
      <c r="A6" s="184" t="s">
        <v>14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</row>
    <row r="7" spans="2:15" ht="15.75">
      <c r="B7" s="6"/>
      <c r="C7" s="19"/>
      <c r="D7" s="6"/>
      <c r="E7" s="6"/>
      <c r="I7" s="7"/>
      <c r="K7" s="1"/>
      <c r="L7" s="12"/>
      <c r="O7" s="6"/>
    </row>
    <row r="8" spans="1:14" s="20" customFormat="1" ht="30" customHeight="1">
      <c r="A8" s="70"/>
      <c r="B8" s="35" t="s">
        <v>6</v>
      </c>
      <c r="C8" s="35" t="s">
        <v>7</v>
      </c>
      <c r="D8" s="35" t="s">
        <v>8</v>
      </c>
      <c r="E8" s="36" t="s">
        <v>9</v>
      </c>
      <c r="F8" s="68">
        <v>1</v>
      </c>
      <c r="G8" s="68">
        <v>2</v>
      </c>
      <c r="H8" s="68" t="s">
        <v>0</v>
      </c>
      <c r="I8" s="68"/>
      <c r="J8" s="68"/>
      <c r="K8" s="68"/>
      <c r="L8" s="68"/>
      <c r="M8" s="68" t="s">
        <v>10</v>
      </c>
      <c r="N8" s="68" t="s">
        <v>11</v>
      </c>
    </row>
    <row r="9" spans="1:15" s="21" customFormat="1" ht="15" customHeight="1">
      <c r="A9" s="71">
        <v>1</v>
      </c>
      <c r="B9" s="72">
        <v>103</v>
      </c>
      <c r="C9" s="73" t="s">
        <v>55</v>
      </c>
      <c r="D9" s="74" t="s">
        <v>52</v>
      </c>
      <c r="E9" s="15" t="s">
        <v>53</v>
      </c>
      <c r="F9" s="60">
        <v>4.98</v>
      </c>
      <c r="G9" s="60">
        <v>4.83</v>
      </c>
      <c r="H9" s="60" t="s">
        <v>96</v>
      </c>
      <c r="I9" s="60"/>
      <c r="J9" s="60"/>
      <c r="K9" s="60"/>
      <c r="L9" s="60"/>
      <c r="M9" s="60">
        <v>4.98</v>
      </c>
      <c r="N9" s="62">
        <f aca="true" t="shared" si="0" ref="N9:N18">IF(ISBLANK(M9),"",INT(0.188807*(M9*100-210)^1.41))</f>
        <v>554</v>
      </c>
      <c r="O9" s="25"/>
    </row>
    <row r="10" spans="1:14" s="21" customFormat="1" ht="15" customHeight="1">
      <c r="A10" s="80">
        <v>2</v>
      </c>
      <c r="B10" s="72">
        <v>93</v>
      </c>
      <c r="C10" s="73" t="s">
        <v>79</v>
      </c>
      <c r="D10" s="74" t="s">
        <v>58</v>
      </c>
      <c r="E10" s="75" t="s">
        <v>59</v>
      </c>
      <c r="F10" s="60" t="s">
        <v>96</v>
      </c>
      <c r="G10" s="60" t="s">
        <v>96</v>
      </c>
      <c r="H10" s="60" t="s">
        <v>96</v>
      </c>
      <c r="I10" s="60"/>
      <c r="J10" s="60"/>
      <c r="K10" s="60"/>
      <c r="L10" s="60"/>
      <c r="M10" s="60" t="s">
        <v>102</v>
      </c>
      <c r="N10" s="62"/>
    </row>
    <row r="11" spans="1:15" s="21" customFormat="1" ht="15" customHeight="1">
      <c r="A11" s="71">
        <v>3</v>
      </c>
      <c r="B11" s="72">
        <v>183</v>
      </c>
      <c r="C11" s="73" t="s">
        <v>22</v>
      </c>
      <c r="D11" s="74" t="s">
        <v>23</v>
      </c>
      <c r="E11" s="75" t="s">
        <v>24</v>
      </c>
      <c r="F11" s="60">
        <v>4.71</v>
      </c>
      <c r="G11" s="60">
        <v>4.74</v>
      </c>
      <c r="H11" s="60" t="s">
        <v>96</v>
      </c>
      <c r="I11" s="60"/>
      <c r="J11" s="60"/>
      <c r="K11" s="60"/>
      <c r="L11" s="60"/>
      <c r="M11" s="60">
        <v>4.74</v>
      </c>
      <c r="N11" s="62">
        <f t="shared" si="0"/>
        <v>490</v>
      </c>
      <c r="O11" s="29"/>
    </row>
    <row r="12" spans="1:14" s="21" customFormat="1" ht="15" customHeight="1">
      <c r="A12" s="80">
        <v>4</v>
      </c>
      <c r="B12" s="72">
        <v>161</v>
      </c>
      <c r="C12" s="73" t="s">
        <v>38</v>
      </c>
      <c r="D12" s="74" t="s">
        <v>39</v>
      </c>
      <c r="E12" s="75" t="s">
        <v>35</v>
      </c>
      <c r="F12" s="60">
        <v>4.82</v>
      </c>
      <c r="G12" s="60">
        <v>4.78</v>
      </c>
      <c r="H12" s="60">
        <v>4.84</v>
      </c>
      <c r="I12" s="60"/>
      <c r="J12" s="60"/>
      <c r="K12" s="60"/>
      <c r="L12" s="60"/>
      <c r="M12" s="60">
        <v>4.84</v>
      </c>
      <c r="N12" s="62">
        <f t="shared" si="0"/>
        <v>516</v>
      </c>
    </row>
    <row r="13" spans="1:14" s="21" customFormat="1" ht="15" customHeight="1">
      <c r="A13" s="71">
        <v>5</v>
      </c>
      <c r="B13" s="72">
        <v>102</v>
      </c>
      <c r="C13" s="73" t="s">
        <v>56</v>
      </c>
      <c r="D13" s="74" t="s">
        <v>57</v>
      </c>
      <c r="E13" s="15" t="s">
        <v>53</v>
      </c>
      <c r="F13" s="60" t="s">
        <v>96</v>
      </c>
      <c r="G13" s="60">
        <v>4.81</v>
      </c>
      <c r="H13" s="60" t="s">
        <v>96</v>
      </c>
      <c r="I13" s="60"/>
      <c r="J13" s="60"/>
      <c r="K13" s="60"/>
      <c r="L13" s="60"/>
      <c r="M13" s="60">
        <v>4.81</v>
      </c>
      <c r="N13" s="62">
        <f t="shared" si="0"/>
        <v>508</v>
      </c>
    </row>
    <row r="14" spans="1:15" s="21" customFormat="1" ht="15" customHeight="1">
      <c r="A14" s="80">
        <v>6</v>
      </c>
      <c r="B14" s="72">
        <v>196</v>
      </c>
      <c r="C14" s="73" t="s">
        <v>18</v>
      </c>
      <c r="D14" s="74" t="s">
        <v>19</v>
      </c>
      <c r="E14" s="75" t="s">
        <v>20</v>
      </c>
      <c r="F14" s="60">
        <v>5.32</v>
      </c>
      <c r="G14" s="60">
        <v>5.25</v>
      </c>
      <c r="H14" s="60">
        <v>5.27</v>
      </c>
      <c r="I14" s="60"/>
      <c r="J14" s="60"/>
      <c r="K14" s="60"/>
      <c r="L14" s="60"/>
      <c r="M14" s="60">
        <v>5.32</v>
      </c>
      <c r="N14" s="62">
        <f t="shared" si="0"/>
        <v>648</v>
      </c>
      <c r="O14" s="31"/>
    </row>
    <row r="15" spans="1:15" s="21" customFormat="1" ht="15" customHeight="1">
      <c r="A15" s="71">
        <v>7</v>
      </c>
      <c r="B15" s="72">
        <v>104</v>
      </c>
      <c r="C15" s="15" t="s">
        <v>51</v>
      </c>
      <c r="D15" s="74" t="s">
        <v>52</v>
      </c>
      <c r="E15" s="15" t="s">
        <v>53</v>
      </c>
      <c r="F15" s="60" t="s">
        <v>96</v>
      </c>
      <c r="G15" s="60">
        <v>4.91</v>
      </c>
      <c r="H15" s="60">
        <v>4.83</v>
      </c>
      <c r="I15" s="60"/>
      <c r="J15" s="60"/>
      <c r="K15" s="60"/>
      <c r="L15" s="60"/>
      <c r="M15" s="60">
        <v>4.91</v>
      </c>
      <c r="N15" s="62">
        <f t="shared" si="0"/>
        <v>535</v>
      </c>
      <c r="O15" s="30"/>
    </row>
    <row r="16" spans="1:15" s="21" customFormat="1" ht="15" customHeight="1">
      <c r="A16" s="80">
        <v>8</v>
      </c>
      <c r="B16" s="72">
        <v>160</v>
      </c>
      <c r="C16" s="73" t="s">
        <v>40</v>
      </c>
      <c r="D16" s="74" t="s">
        <v>41</v>
      </c>
      <c r="E16" s="15" t="s">
        <v>35</v>
      </c>
      <c r="F16" s="60">
        <v>5.03</v>
      </c>
      <c r="G16" s="60" t="s">
        <v>96</v>
      </c>
      <c r="H16" s="60" t="s">
        <v>96</v>
      </c>
      <c r="I16" s="60"/>
      <c r="J16" s="60"/>
      <c r="K16" s="60"/>
      <c r="L16" s="60"/>
      <c r="M16" s="60">
        <v>5.03</v>
      </c>
      <c r="N16" s="62">
        <f t="shared" si="0"/>
        <v>567</v>
      </c>
      <c r="O16" s="29"/>
    </row>
    <row r="17" spans="1:15" s="21" customFormat="1" ht="15" customHeight="1">
      <c r="A17" s="71">
        <v>9</v>
      </c>
      <c r="B17" s="72">
        <v>92</v>
      </c>
      <c r="C17" s="73" t="s">
        <v>61</v>
      </c>
      <c r="D17" s="74" t="s">
        <v>62</v>
      </c>
      <c r="E17" s="75" t="s">
        <v>59</v>
      </c>
      <c r="F17" s="60">
        <v>6</v>
      </c>
      <c r="G17" s="60" t="s">
        <v>96</v>
      </c>
      <c r="H17" s="60">
        <v>5.43</v>
      </c>
      <c r="I17" s="60"/>
      <c r="J17" s="60"/>
      <c r="K17" s="60"/>
      <c r="L17" s="60"/>
      <c r="M17" s="60">
        <v>6</v>
      </c>
      <c r="N17" s="62">
        <f t="shared" si="0"/>
        <v>850</v>
      </c>
      <c r="O17" s="29"/>
    </row>
    <row r="18" spans="1:15" s="30" customFormat="1" ht="15" customHeight="1">
      <c r="A18" s="80">
        <v>10</v>
      </c>
      <c r="B18" s="72">
        <v>162</v>
      </c>
      <c r="C18" s="73" t="s">
        <v>36</v>
      </c>
      <c r="D18" s="74" t="s">
        <v>37</v>
      </c>
      <c r="E18" s="75" t="s">
        <v>35</v>
      </c>
      <c r="F18" s="60">
        <v>4.87</v>
      </c>
      <c r="G18" s="60">
        <v>4.9</v>
      </c>
      <c r="H18" s="60">
        <v>5.31</v>
      </c>
      <c r="I18" s="60"/>
      <c r="J18" s="60"/>
      <c r="K18" s="60"/>
      <c r="L18" s="60"/>
      <c r="M18" s="60">
        <v>5.31</v>
      </c>
      <c r="N18" s="62">
        <f t="shared" si="0"/>
        <v>645</v>
      </c>
      <c r="O18" s="25"/>
    </row>
    <row r="19" spans="1:15" s="21" customFormat="1" ht="15" customHeight="1">
      <c r="A19" s="71">
        <v>11</v>
      </c>
      <c r="B19" s="72">
        <v>128</v>
      </c>
      <c r="C19" s="73" t="s">
        <v>49</v>
      </c>
      <c r="D19" s="74" t="s">
        <v>50</v>
      </c>
      <c r="E19" s="75" t="s">
        <v>48</v>
      </c>
      <c r="F19" s="60" t="s">
        <v>96</v>
      </c>
      <c r="G19" s="60">
        <v>4.46</v>
      </c>
      <c r="H19" s="60" t="s">
        <v>96</v>
      </c>
      <c r="I19" s="60"/>
      <c r="J19" s="60"/>
      <c r="K19" s="60"/>
      <c r="L19" s="60"/>
      <c r="M19" s="60">
        <v>4.46</v>
      </c>
      <c r="N19" s="62">
        <f aca="true" t="shared" si="1" ref="N19:N25">IF(ISBLANK(M19),"",INT(0.188807*(M19*100-210)^1.41))</f>
        <v>418</v>
      </c>
      <c r="O19" s="29"/>
    </row>
    <row r="20" spans="1:14" s="29" customFormat="1" ht="15" customHeight="1">
      <c r="A20" s="80">
        <v>12</v>
      </c>
      <c r="B20" s="72">
        <v>158</v>
      </c>
      <c r="C20" s="73" t="s">
        <v>42</v>
      </c>
      <c r="D20" s="74">
        <v>200300</v>
      </c>
      <c r="E20" s="75" t="s">
        <v>35</v>
      </c>
      <c r="F20" s="60">
        <v>4.71</v>
      </c>
      <c r="G20" s="60">
        <v>4.59</v>
      </c>
      <c r="H20" s="60" t="s">
        <v>96</v>
      </c>
      <c r="I20" s="60"/>
      <c r="J20" s="60"/>
      <c r="K20" s="60"/>
      <c r="L20" s="60"/>
      <c r="M20" s="60">
        <v>4.71</v>
      </c>
      <c r="N20" s="62">
        <f t="shared" si="1"/>
        <v>482</v>
      </c>
    </row>
    <row r="21" spans="1:15" s="21" customFormat="1" ht="15" customHeight="1">
      <c r="A21" s="71">
        <v>13</v>
      </c>
      <c r="B21" s="72">
        <v>168</v>
      </c>
      <c r="C21" s="73" t="s">
        <v>27</v>
      </c>
      <c r="D21" s="74" t="s">
        <v>28</v>
      </c>
      <c r="E21" s="75" t="s">
        <v>29</v>
      </c>
      <c r="F21" s="60">
        <v>4.62</v>
      </c>
      <c r="G21" s="60" t="s">
        <v>96</v>
      </c>
      <c r="H21" s="60">
        <v>5.02</v>
      </c>
      <c r="I21" s="60"/>
      <c r="J21" s="60"/>
      <c r="K21" s="60"/>
      <c r="L21" s="60"/>
      <c r="M21" s="60">
        <v>5.02</v>
      </c>
      <c r="N21" s="62">
        <f t="shared" si="1"/>
        <v>565</v>
      </c>
      <c r="O21" s="29"/>
    </row>
    <row r="22" spans="1:14" s="29" customFormat="1" ht="15" customHeight="1">
      <c r="A22" s="80">
        <v>14</v>
      </c>
      <c r="B22" s="72">
        <v>182</v>
      </c>
      <c r="C22" s="73" t="s">
        <v>25</v>
      </c>
      <c r="D22" s="74" t="s">
        <v>26</v>
      </c>
      <c r="E22" s="75" t="s">
        <v>24</v>
      </c>
      <c r="F22" s="60">
        <v>5.15</v>
      </c>
      <c r="G22" s="60" t="s">
        <v>96</v>
      </c>
      <c r="H22" s="60" t="s">
        <v>96</v>
      </c>
      <c r="I22" s="60"/>
      <c r="J22" s="60"/>
      <c r="K22" s="60"/>
      <c r="L22" s="60"/>
      <c r="M22" s="60">
        <v>5.15</v>
      </c>
      <c r="N22" s="62">
        <f t="shared" si="1"/>
        <v>601</v>
      </c>
    </row>
    <row r="23" spans="1:15" s="21" customFormat="1" ht="15" customHeight="1">
      <c r="A23" s="71">
        <v>15</v>
      </c>
      <c r="B23" s="72">
        <v>163</v>
      </c>
      <c r="C23" s="73" t="s">
        <v>33</v>
      </c>
      <c r="D23" s="74" t="s">
        <v>34</v>
      </c>
      <c r="E23" s="75" t="s">
        <v>35</v>
      </c>
      <c r="F23" s="60">
        <v>4.75</v>
      </c>
      <c r="G23" s="60">
        <v>4.68</v>
      </c>
      <c r="H23" s="60">
        <v>4.79</v>
      </c>
      <c r="I23" s="60"/>
      <c r="J23" s="60"/>
      <c r="K23" s="60"/>
      <c r="L23" s="60"/>
      <c r="M23" s="60">
        <v>4.79</v>
      </c>
      <c r="N23" s="62">
        <f t="shared" si="1"/>
        <v>503</v>
      </c>
      <c r="O23" s="29"/>
    </row>
    <row r="24" spans="1:14" s="29" customFormat="1" ht="15" customHeight="1">
      <c r="A24" s="80">
        <v>16</v>
      </c>
      <c r="B24" s="72">
        <v>167</v>
      </c>
      <c r="C24" s="73" t="s">
        <v>30</v>
      </c>
      <c r="D24" s="74" t="s">
        <v>31</v>
      </c>
      <c r="E24" s="75" t="s">
        <v>32</v>
      </c>
      <c r="F24" s="60" t="s">
        <v>96</v>
      </c>
      <c r="G24" s="60">
        <v>4.66</v>
      </c>
      <c r="H24" s="60">
        <v>4.46</v>
      </c>
      <c r="I24" s="60"/>
      <c r="J24" s="60"/>
      <c r="K24" s="60"/>
      <c r="L24" s="60"/>
      <c r="M24" s="60">
        <v>4.66</v>
      </c>
      <c r="N24" s="62">
        <f t="shared" si="1"/>
        <v>469</v>
      </c>
    </row>
    <row r="25" spans="1:15" s="29" customFormat="1" ht="15" customHeight="1">
      <c r="A25" s="71">
        <v>17</v>
      </c>
      <c r="B25" s="72">
        <v>145</v>
      </c>
      <c r="C25" s="73" t="s">
        <v>43</v>
      </c>
      <c r="D25" s="74" t="s">
        <v>44</v>
      </c>
      <c r="E25" s="75" t="s">
        <v>45</v>
      </c>
      <c r="F25" s="60">
        <v>4.55</v>
      </c>
      <c r="G25" s="60">
        <v>4.63</v>
      </c>
      <c r="H25" s="60">
        <v>4.61</v>
      </c>
      <c r="I25" s="60"/>
      <c r="J25" s="60"/>
      <c r="K25" s="60"/>
      <c r="L25" s="60"/>
      <c r="M25" s="60">
        <v>4.63</v>
      </c>
      <c r="N25" s="62">
        <f t="shared" si="1"/>
        <v>461</v>
      </c>
      <c r="O25" s="25"/>
    </row>
    <row r="26" spans="1:14" s="29" customFormat="1" ht="15" customHeight="1">
      <c r="A26" s="80">
        <v>18</v>
      </c>
      <c r="B26" s="72">
        <v>129</v>
      </c>
      <c r="C26" s="73" t="s">
        <v>46</v>
      </c>
      <c r="D26" s="74" t="s">
        <v>47</v>
      </c>
      <c r="E26" s="75" t="s">
        <v>48</v>
      </c>
      <c r="F26" s="60" t="s">
        <v>96</v>
      </c>
      <c r="G26" s="60">
        <v>4.95</v>
      </c>
      <c r="H26" s="60">
        <v>4.81</v>
      </c>
      <c r="I26" s="60"/>
      <c r="J26" s="60"/>
      <c r="K26" s="60"/>
      <c r="L26" s="60"/>
      <c r="M26" s="60">
        <v>4.95</v>
      </c>
      <c r="N26" s="62">
        <f>IF(ISBLANK(M26),"",INT(0.188807*(M26*100-210)^1.41))</f>
        <v>546</v>
      </c>
    </row>
    <row r="27" spans="1:15" s="29" customFormat="1" ht="15" customHeight="1">
      <c r="A27" s="6"/>
      <c r="B27" s="25"/>
      <c r="C27" s="6"/>
      <c r="D27" s="16"/>
      <c r="E27" s="7"/>
      <c r="F27" s="7"/>
      <c r="G27" s="7"/>
      <c r="H27" s="7"/>
      <c r="I27" s="6"/>
      <c r="J27" s="6"/>
      <c r="K27" s="6"/>
      <c r="L27" s="6"/>
      <c r="M27" s="6"/>
      <c r="N27" s="6"/>
      <c r="O27" s="25"/>
    </row>
    <row r="28" spans="1:15" s="29" customFormat="1" ht="15" customHeight="1">
      <c r="A28" s="6"/>
      <c r="B28" s="25"/>
      <c r="C28" s="6"/>
      <c r="D28" s="16"/>
      <c r="E28" s="7"/>
      <c r="F28" s="7"/>
      <c r="G28" s="7"/>
      <c r="H28" s="7"/>
      <c r="I28" s="6"/>
      <c r="J28" s="6"/>
      <c r="K28" s="6"/>
      <c r="L28" s="6"/>
      <c r="M28" s="6"/>
      <c r="N28" s="6"/>
      <c r="O28" s="25"/>
    </row>
    <row r="29" spans="1:15" s="29" customFormat="1" ht="15" customHeight="1">
      <c r="A29" s="6"/>
      <c r="B29" s="25"/>
      <c r="C29" s="6"/>
      <c r="D29" s="16"/>
      <c r="E29" s="7"/>
      <c r="F29" s="7"/>
      <c r="G29" s="7"/>
      <c r="H29" s="7"/>
      <c r="I29" s="6"/>
      <c r="J29" s="6"/>
      <c r="K29" s="6"/>
      <c r="L29" s="6"/>
      <c r="M29" s="6"/>
      <c r="N29" s="6"/>
      <c r="O29" s="25"/>
    </row>
    <row r="30" spans="1:15" s="29" customFormat="1" ht="15" customHeight="1">
      <c r="A30" s="6"/>
      <c r="B30" s="25"/>
      <c r="C30" s="6"/>
      <c r="D30" s="16"/>
      <c r="E30" s="7"/>
      <c r="F30" s="7"/>
      <c r="G30" s="7"/>
      <c r="H30" s="7"/>
      <c r="I30" s="6"/>
      <c r="J30" s="6"/>
      <c r="K30" s="6"/>
      <c r="L30" s="6"/>
      <c r="M30" s="6"/>
      <c r="N30" s="6"/>
      <c r="O30" s="25"/>
    </row>
    <row r="31" spans="1:15" s="29" customFormat="1" ht="15" customHeight="1">
      <c r="A31" s="6"/>
      <c r="B31" s="25"/>
      <c r="C31" s="6"/>
      <c r="D31" s="16"/>
      <c r="E31" s="7"/>
      <c r="F31" s="7"/>
      <c r="G31" s="7"/>
      <c r="H31" s="7"/>
      <c r="I31" s="6"/>
      <c r="J31" s="6"/>
      <c r="K31" s="6"/>
      <c r="L31" s="6"/>
      <c r="M31" s="6"/>
      <c r="N31" s="6"/>
      <c r="O31" s="25"/>
    </row>
    <row r="32" spans="1:15" s="29" customFormat="1" ht="15" customHeight="1">
      <c r="A32" s="6"/>
      <c r="B32" s="25"/>
      <c r="C32" s="6"/>
      <c r="D32" s="16"/>
      <c r="E32" s="7"/>
      <c r="F32" s="7"/>
      <c r="G32" s="7"/>
      <c r="H32" s="7"/>
      <c r="I32" s="6"/>
      <c r="J32" s="6"/>
      <c r="K32" s="6"/>
      <c r="L32" s="6"/>
      <c r="M32" s="6"/>
      <c r="N32" s="6"/>
      <c r="O32" s="25"/>
    </row>
    <row r="33" spans="1:15" s="29" customFormat="1" ht="15" customHeight="1">
      <c r="A33" s="6"/>
      <c r="B33" s="25"/>
      <c r="C33" s="6"/>
      <c r="D33" s="16"/>
      <c r="E33" s="7"/>
      <c r="F33" s="7"/>
      <c r="G33" s="7"/>
      <c r="H33" s="7"/>
      <c r="I33" s="6"/>
      <c r="J33" s="6"/>
      <c r="K33" s="6"/>
      <c r="L33" s="6"/>
      <c r="M33" s="6"/>
      <c r="N33" s="6"/>
      <c r="O33" s="25"/>
    </row>
    <row r="34" spans="1:15" s="29" customFormat="1" ht="15" customHeight="1">
      <c r="A34" s="6"/>
      <c r="B34" s="25"/>
      <c r="C34" s="6"/>
      <c r="D34" s="16"/>
      <c r="E34" s="7"/>
      <c r="F34" s="7"/>
      <c r="G34" s="7"/>
      <c r="H34" s="7"/>
      <c r="I34" s="6"/>
      <c r="J34" s="6"/>
      <c r="K34" s="6"/>
      <c r="L34" s="6"/>
      <c r="M34" s="6"/>
      <c r="N34" s="6"/>
      <c r="O34" s="25"/>
    </row>
    <row r="35" spans="1:15" s="29" customFormat="1" ht="15" customHeight="1">
      <c r="A35" s="6"/>
      <c r="B35" s="25"/>
      <c r="C35" s="6"/>
      <c r="D35" s="16"/>
      <c r="E35" s="7"/>
      <c r="F35" s="7"/>
      <c r="G35" s="7"/>
      <c r="H35" s="7"/>
      <c r="I35" s="6"/>
      <c r="J35" s="6"/>
      <c r="K35" s="6"/>
      <c r="L35" s="6"/>
      <c r="M35" s="6"/>
      <c r="N35" s="6"/>
      <c r="O35" s="25"/>
    </row>
    <row r="36" spans="1:15" s="29" customFormat="1" ht="15" customHeight="1">
      <c r="A36" s="6"/>
      <c r="B36" s="25"/>
      <c r="C36" s="6"/>
      <c r="D36" s="16"/>
      <c r="E36" s="7"/>
      <c r="F36" s="7"/>
      <c r="G36" s="7"/>
      <c r="H36" s="7"/>
      <c r="I36" s="6"/>
      <c r="J36" s="6"/>
      <c r="K36" s="6"/>
      <c r="L36" s="6"/>
      <c r="M36" s="6"/>
      <c r="N36" s="6"/>
      <c r="O36" s="25"/>
    </row>
    <row r="37" spans="1:15" s="29" customFormat="1" ht="15" customHeight="1">
      <c r="A37" s="6"/>
      <c r="B37" s="25"/>
      <c r="C37" s="6"/>
      <c r="D37" s="16"/>
      <c r="E37" s="7"/>
      <c r="F37" s="7"/>
      <c r="G37" s="7"/>
      <c r="H37" s="7"/>
      <c r="I37" s="6"/>
      <c r="J37" s="6"/>
      <c r="K37" s="6"/>
      <c r="L37" s="6"/>
      <c r="M37" s="6"/>
      <c r="N37" s="6"/>
      <c r="O37" s="25"/>
    </row>
    <row r="38" spans="1:15" s="29" customFormat="1" ht="15" customHeight="1">
      <c r="A38" s="6"/>
      <c r="B38" s="25"/>
      <c r="C38" s="6"/>
      <c r="D38" s="16"/>
      <c r="E38" s="7"/>
      <c r="F38" s="7"/>
      <c r="G38" s="7"/>
      <c r="H38" s="7"/>
      <c r="I38" s="6"/>
      <c r="J38" s="6"/>
      <c r="K38" s="6"/>
      <c r="L38" s="6"/>
      <c r="M38" s="6"/>
      <c r="N38" s="6"/>
      <c r="O38" s="25"/>
    </row>
    <row r="39" spans="1:15" s="29" customFormat="1" ht="15" customHeight="1">
      <c r="A39" s="6"/>
      <c r="B39" s="25"/>
      <c r="C39" s="6"/>
      <c r="D39" s="16"/>
      <c r="E39" s="7"/>
      <c r="F39" s="7"/>
      <c r="G39" s="7"/>
      <c r="H39" s="7"/>
      <c r="I39" s="6"/>
      <c r="J39" s="6"/>
      <c r="K39" s="6"/>
      <c r="L39" s="6"/>
      <c r="M39" s="6"/>
      <c r="N39" s="6"/>
      <c r="O39" s="25"/>
    </row>
    <row r="40" spans="1:15" s="29" customFormat="1" ht="15" customHeight="1">
      <c r="A40" s="6"/>
      <c r="B40" s="25"/>
      <c r="C40" s="6"/>
      <c r="D40" s="16"/>
      <c r="E40" s="7"/>
      <c r="F40" s="7"/>
      <c r="G40" s="7"/>
      <c r="H40" s="7"/>
      <c r="I40" s="6"/>
      <c r="J40" s="6"/>
      <c r="K40" s="6"/>
      <c r="L40" s="6"/>
      <c r="M40" s="6"/>
      <c r="N40" s="6"/>
      <c r="O40" s="25"/>
    </row>
    <row r="41" spans="1:15" s="29" customFormat="1" ht="15" customHeight="1">
      <c r="A41" s="6"/>
      <c r="B41" s="25"/>
      <c r="C41" s="6"/>
      <c r="D41" s="16"/>
      <c r="E41" s="7"/>
      <c r="F41" s="7"/>
      <c r="G41" s="7"/>
      <c r="H41" s="7"/>
      <c r="I41" s="6"/>
      <c r="J41" s="6"/>
      <c r="K41" s="6"/>
      <c r="L41" s="6"/>
      <c r="M41" s="6"/>
      <c r="N41" s="6"/>
      <c r="O41" s="25"/>
    </row>
    <row r="42" spans="1:15" s="29" customFormat="1" ht="15" customHeight="1">
      <c r="A42" s="6"/>
      <c r="B42" s="25"/>
      <c r="C42" s="6"/>
      <c r="D42" s="16"/>
      <c r="E42" s="7"/>
      <c r="F42" s="7"/>
      <c r="G42" s="7"/>
      <c r="H42" s="7"/>
      <c r="I42" s="6"/>
      <c r="J42" s="6"/>
      <c r="K42" s="6"/>
      <c r="L42" s="6"/>
      <c r="M42" s="6"/>
      <c r="N42" s="6"/>
      <c r="O42" s="25"/>
    </row>
    <row r="43" spans="1:15" s="29" customFormat="1" ht="15" customHeight="1">
      <c r="A43" s="6"/>
      <c r="B43" s="25"/>
      <c r="C43" s="6"/>
      <c r="D43" s="16"/>
      <c r="E43" s="7"/>
      <c r="F43" s="7"/>
      <c r="G43" s="7"/>
      <c r="H43" s="7"/>
      <c r="I43" s="6"/>
      <c r="J43" s="6"/>
      <c r="K43" s="6"/>
      <c r="L43" s="6"/>
      <c r="M43" s="6"/>
      <c r="N43" s="6"/>
      <c r="O43" s="25"/>
    </row>
    <row r="44" spans="1:15" s="29" customFormat="1" ht="15" customHeight="1">
      <c r="A44" s="6"/>
      <c r="B44" s="25"/>
      <c r="C44" s="6"/>
      <c r="D44" s="16"/>
      <c r="E44" s="7"/>
      <c r="F44" s="7"/>
      <c r="G44" s="7"/>
      <c r="H44" s="7"/>
      <c r="I44" s="6"/>
      <c r="J44" s="6"/>
      <c r="K44" s="6"/>
      <c r="L44" s="6"/>
      <c r="M44" s="6"/>
      <c r="N44" s="6"/>
      <c r="O44" s="25"/>
    </row>
    <row r="45" spans="1:15" s="29" customFormat="1" ht="15" customHeight="1">
      <c r="A45" s="6"/>
      <c r="B45" s="25"/>
      <c r="C45" s="6"/>
      <c r="D45" s="16"/>
      <c r="E45" s="7"/>
      <c r="F45" s="7"/>
      <c r="G45" s="7"/>
      <c r="H45" s="7"/>
      <c r="I45" s="6"/>
      <c r="J45" s="6"/>
      <c r="K45" s="6"/>
      <c r="L45" s="6"/>
      <c r="M45" s="6"/>
      <c r="N45" s="6"/>
      <c r="O45" s="25"/>
    </row>
  </sheetData>
  <sheetProtection/>
  <mergeCells count="3">
    <mergeCell ref="A1:N1"/>
    <mergeCell ref="A5:N5"/>
    <mergeCell ref="A6:N6"/>
  </mergeCells>
  <printOptions horizontalCentered="1"/>
  <pageMargins left="0.1968503937007874" right="0.1968503937007874" top="0.83" bottom="0.1968503937007874" header="0.15748031496062992" footer="0.196850393700787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3.8515625" style="3" customWidth="1"/>
    <col min="2" max="2" width="5.28125" style="4" customWidth="1"/>
    <col min="3" max="3" width="22.421875" style="5" bestFit="1" customWidth="1"/>
    <col min="4" max="4" width="10.140625" style="16" bestFit="1" customWidth="1"/>
    <col min="5" max="5" width="24.00390625" style="5" bestFit="1" customWidth="1"/>
    <col min="6" max="6" width="8.7109375" style="7" customWidth="1"/>
    <col min="7" max="9" width="8.7109375" style="6" customWidth="1"/>
    <col min="10" max="10" width="9.421875" style="1" bestFit="1" customWidth="1"/>
    <col min="11" max="16384" width="9.140625" style="1" customWidth="1"/>
  </cols>
  <sheetData>
    <row r="1" spans="1:13" ht="22.5">
      <c r="A1" s="183" t="s">
        <v>2</v>
      </c>
      <c r="B1" s="183"/>
      <c r="C1" s="183"/>
      <c r="D1" s="183"/>
      <c r="E1" s="183"/>
      <c r="F1" s="183"/>
      <c r="G1" s="183"/>
      <c r="H1" s="183"/>
      <c r="I1" s="183"/>
      <c r="J1" s="183"/>
      <c r="K1" s="32"/>
      <c r="L1" s="32"/>
      <c r="M1" s="32"/>
    </row>
    <row r="2" spans="1:10" ht="20.2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4:11" ht="18.75" customHeight="1">
      <c r="D3" s="6"/>
      <c r="K3" s="8"/>
    </row>
    <row r="4" spans="2:11" ht="18.75">
      <c r="B4" s="39"/>
      <c r="C4" s="39" t="s">
        <v>3</v>
      </c>
      <c r="D4" s="6"/>
      <c r="E4" s="9"/>
      <c r="G4" s="33"/>
      <c r="H4" s="34"/>
      <c r="I4" s="34"/>
      <c r="K4" s="8"/>
    </row>
    <row r="5" spans="2:9" ht="18.75">
      <c r="B5" s="39"/>
      <c r="C5" s="39" t="s">
        <v>21</v>
      </c>
      <c r="D5" s="6"/>
      <c r="E5" s="9"/>
      <c r="G5" s="33"/>
      <c r="H5" s="34"/>
      <c r="I5" s="34"/>
    </row>
    <row r="6" spans="4:5" ht="18.75">
      <c r="D6" s="6"/>
      <c r="E6" s="9"/>
    </row>
    <row r="7" spans="1:10" s="10" customFormat="1" ht="18.75" customHeight="1">
      <c r="A7" s="184" t="s">
        <v>1</v>
      </c>
      <c r="B7" s="184"/>
      <c r="C7" s="184"/>
      <c r="D7" s="184"/>
      <c r="E7" s="184"/>
      <c r="F7" s="184"/>
      <c r="G7" s="184"/>
      <c r="H7" s="184"/>
      <c r="I7" s="184"/>
      <c r="J7" s="184"/>
    </row>
    <row r="8" spans="1:10" s="10" customFormat="1" ht="18.75" customHeight="1">
      <c r="A8" s="184" t="s">
        <v>14</v>
      </c>
      <c r="B8" s="184"/>
      <c r="C8" s="184"/>
      <c r="D8" s="184"/>
      <c r="E8" s="184"/>
      <c r="F8" s="184"/>
      <c r="G8" s="184"/>
      <c r="H8" s="184"/>
      <c r="I8" s="184"/>
      <c r="J8" s="184"/>
    </row>
    <row r="9" spans="1:10" s="10" customFormat="1" ht="18.75" customHeight="1">
      <c r="A9" s="11"/>
      <c r="B9" s="11"/>
      <c r="C9" s="11"/>
      <c r="D9" s="11"/>
      <c r="E9" s="11"/>
      <c r="F9" s="11"/>
      <c r="G9" s="11"/>
      <c r="H9" s="12"/>
      <c r="I9" s="11"/>
      <c r="J9" s="41">
        <v>1.1574074074074073E-05</v>
      </c>
    </row>
    <row r="10" spans="1:10" s="10" customFormat="1" ht="29.25" customHeight="1">
      <c r="A10" s="37"/>
      <c r="B10" s="35" t="s">
        <v>6</v>
      </c>
      <c r="C10" s="35" t="s">
        <v>7</v>
      </c>
      <c r="D10" s="35" t="s">
        <v>8</v>
      </c>
      <c r="E10" s="36" t="s">
        <v>9</v>
      </c>
      <c r="F10" s="35"/>
      <c r="G10" s="35"/>
      <c r="H10" s="35"/>
      <c r="I10" s="35" t="s">
        <v>10</v>
      </c>
      <c r="J10" s="35" t="s">
        <v>11</v>
      </c>
    </row>
    <row r="11" spans="1:10" s="10" customFormat="1" ht="18" customHeight="1">
      <c r="A11" s="37"/>
      <c r="B11" s="35"/>
      <c r="C11" s="59" t="s">
        <v>15</v>
      </c>
      <c r="D11" s="35"/>
      <c r="E11" s="36"/>
      <c r="F11" s="35"/>
      <c r="G11" s="35"/>
      <c r="H11" s="35"/>
      <c r="I11" s="35"/>
      <c r="J11" s="35"/>
    </row>
    <row r="12" spans="1:10" s="13" customFormat="1" ht="15" customHeight="1">
      <c r="A12" s="71">
        <v>1</v>
      </c>
      <c r="B12" s="72">
        <v>160</v>
      </c>
      <c r="C12" s="73" t="s">
        <v>40</v>
      </c>
      <c r="D12" s="74" t="s">
        <v>41</v>
      </c>
      <c r="E12" s="15" t="s">
        <v>35</v>
      </c>
      <c r="F12" s="14"/>
      <c r="G12" s="15"/>
      <c r="H12" s="15"/>
      <c r="I12" s="40">
        <v>0.0017243055555555555</v>
      </c>
      <c r="J12" s="38">
        <f>IF(ISBLANK(I12),"",INT(0.11193*(254-(I12/J$9))^1.88))</f>
        <v>706</v>
      </c>
    </row>
    <row r="13" spans="1:10" s="13" customFormat="1" ht="15" customHeight="1">
      <c r="A13" s="71">
        <v>2</v>
      </c>
      <c r="B13" s="72">
        <v>158</v>
      </c>
      <c r="C13" s="73" t="s">
        <v>42</v>
      </c>
      <c r="D13" s="74">
        <v>200300</v>
      </c>
      <c r="E13" s="75" t="s">
        <v>35</v>
      </c>
      <c r="F13" s="14"/>
      <c r="G13" s="15"/>
      <c r="H13" s="15"/>
      <c r="I13" s="40">
        <v>0.001811574074074074</v>
      </c>
      <c r="J13" s="38">
        <f>IF(ISBLANK(I13),"",INT(0.11193*(254-(I13/J$9))^1.88))</f>
        <v>613</v>
      </c>
    </row>
    <row r="14" spans="1:10" s="13" customFormat="1" ht="15" customHeight="1">
      <c r="A14" s="71">
        <v>3</v>
      </c>
      <c r="B14" s="72">
        <v>104</v>
      </c>
      <c r="C14" s="15" t="s">
        <v>51</v>
      </c>
      <c r="D14" s="74" t="s">
        <v>52</v>
      </c>
      <c r="E14" s="15" t="s">
        <v>53</v>
      </c>
      <c r="F14" s="14"/>
      <c r="G14" s="15"/>
      <c r="H14" s="15"/>
      <c r="I14" s="40">
        <v>0.0019015046296296295</v>
      </c>
      <c r="J14" s="38">
        <f>IF(ISBLANK(I14),"",INT(0.11193*(254-(I14/J$9))^1.88))</f>
        <v>525</v>
      </c>
    </row>
    <row r="15" spans="1:10" s="13" customFormat="1" ht="15" customHeight="1">
      <c r="A15" s="71">
        <v>4</v>
      </c>
      <c r="B15" s="72">
        <v>145</v>
      </c>
      <c r="C15" s="73" t="s">
        <v>43</v>
      </c>
      <c r="D15" s="74" t="s">
        <v>44</v>
      </c>
      <c r="E15" s="75" t="s">
        <v>45</v>
      </c>
      <c r="F15" s="14"/>
      <c r="G15" s="15"/>
      <c r="H15" s="15"/>
      <c r="I15" s="40">
        <v>0.002123958333333333</v>
      </c>
      <c r="J15" s="38">
        <f>IF(ISBLANK(I15),"",INT(0.11193*(254-(I15/J$9))^1.88))</f>
        <v>333</v>
      </c>
    </row>
    <row r="16" spans="1:10" s="13" customFormat="1" ht="15" customHeight="1">
      <c r="A16" s="71">
        <v>5</v>
      </c>
      <c r="B16" s="72">
        <v>167</v>
      </c>
      <c r="C16" s="73" t="s">
        <v>30</v>
      </c>
      <c r="D16" s="74" t="s">
        <v>31</v>
      </c>
      <c r="E16" s="75" t="s">
        <v>32</v>
      </c>
      <c r="F16" s="14"/>
      <c r="G16" s="15"/>
      <c r="H16" s="15"/>
      <c r="I16" s="40">
        <v>0.0022560185185185187</v>
      </c>
      <c r="J16" s="38">
        <f>IF(ISBLANK(I16),"",INT(0.11193*(254-(I16/J$9))^1.88))</f>
        <v>239</v>
      </c>
    </row>
    <row r="17" spans="1:10" s="13" customFormat="1" ht="15" customHeight="1">
      <c r="A17" s="71"/>
      <c r="B17" s="72">
        <v>128</v>
      </c>
      <c r="C17" s="73" t="s">
        <v>49</v>
      </c>
      <c r="D17" s="74" t="s">
        <v>50</v>
      </c>
      <c r="E17" s="75" t="s">
        <v>48</v>
      </c>
      <c r="F17" s="14"/>
      <c r="G17" s="15"/>
      <c r="H17" s="15"/>
      <c r="I17" s="40" t="s">
        <v>103</v>
      </c>
      <c r="J17" s="38"/>
    </row>
    <row r="18" spans="1:10" s="13" customFormat="1" ht="15" customHeight="1">
      <c r="A18" s="71"/>
      <c r="B18" s="72"/>
      <c r="C18" s="59" t="s">
        <v>16</v>
      </c>
      <c r="D18" s="74"/>
      <c r="E18" s="75"/>
      <c r="F18" s="14"/>
      <c r="G18" s="15"/>
      <c r="H18" s="15"/>
      <c r="I18" s="40"/>
      <c r="J18" s="38"/>
    </row>
    <row r="19" spans="1:10" s="13" customFormat="1" ht="15" customHeight="1">
      <c r="A19" s="71">
        <v>1</v>
      </c>
      <c r="B19" s="72">
        <v>182</v>
      </c>
      <c r="C19" s="73" t="s">
        <v>25</v>
      </c>
      <c r="D19" s="74" t="s">
        <v>26</v>
      </c>
      <c r="E19" s="75" t="s">
        <v>24</v>
      </c>
      <c r="F19" s="14"/>
      <c r="G19" s="15"/>
      <c r="H19" s="15"/>
      <c r="I19" s="40">
        <v>0.001975115740740741</v>
      </c>
      <c r="J19" s="38">
        <f>IF(ISBLANK(I19),"",INT(0.11193*(254-(I19/J$9))^1.88))</f>
        <v>457</v>
      </c>
    </row>
    <row r="20" spans="1:10" s="13" customFormat="1" ht="15" customHeight="1">
      <c r="A20" s="71">
        <v>2</v>
      </c>
      <c r="B20" s="72">
        <v>103</v>
      </c>
      <c r="C20" s="73" t="s">
        <v>55</v>
      </c>
      <c r="D20" s="74" t="s">
        <v>52</v>
      </c>
      <c r="E20" s="15" t="s">
        <v>53</v>
      </c>
      <c r="F20" s="14"/>
      <c r="G20" s="15"/>
      <c r="H20" s="15"/>
      <c r="I20" s="40">
        <v>0.002022222222222222</v>
      </c>
      <c r="J20" s="38">
        <f>IF(ISBLANK(I20),"",INT(0.11193*(254-(I20/J$9))^1.88))</f>
        <v>416</v>
      </c>
    </row>
    <row r="21" spans="1:10" s="13" customFormat="1" ht="15" customHeight="1">
      <c r="A21" s="71"/>
      <c r="B21" s="72">
        <v>161</v>
      </c>
      <c r="C21" s="73" t="s">
        <v>38</v>
      </c>
      <c r="D21" s="74" t="s">
        <v>39</v>
      </c>
      <c r="E21" s="75" t="s">
        <v>35</v>
      </c>
      <c r="F21" s="14"/>
      <c r="G21" s="15"/>
      <c r="H21" s="15"/>
      <c r="I21" s="40" t="s">
        <v>81</v>
      </c>
      <c r="J21" s="38"/>
    </row>
    <row r="22" spans="1:10" s="13" customFormat="1" ht="15" customHeight="1">
      <c r="A22" s="71"/>
      <c r="B22" s="72">
        <v>163</v>
      </c>
      <c r="C22" s="73" t="s">
        <v>33</v>
      </c>
      <c r="D22" s="74" t="s">
        <v>34</v>
      </c>
      <c r="E22" s="75" t="s">
        <v>35</v>
      </c>
      <c r="F22" s="14"/>
      <c r="G22" s="15"/>
      <c r="H22" s="15"/>
      <c r="I22" s="40" t="s">
        <v>81</v>
      </c>
      <c r="J22" s="38"/>
    </row>
    <row r="23" spans="1:10" s="13" customFormat="1" ht="15" customHeight="1">
      <c r="A23" s="71"/>
      <c r="B23" s="72">
        <v>93</v>
      </c>
      <c r="C23" s="73" t="s">
        <v>79</v>
      </c>
      <c r="D23" s="74" t="s">
        <v>58</v>
      </c>
      <c r="E23" s="75" t="s">
        <v>59</v>
      </c>
      <c r="F23" s="14"/>
      <c r="G23" s="15"/>
      <c r="H23" s="15"/>
      <c r="I23" s="40" t="s">
        <v>104</v>
      </c>
      <c r="J23" s="38"/>
    </row>
    <row r="24" spans="1:10" s="13" customFormat="1" ht="15" customHeight="1">
      <c r="A24" s="71"/>
      <c r="B24" s="72">
        <v>129</v>
      </c>
      <c r="C24" s="73" t="s">
        <v>46</v>
      </c>
      <c r="D24" s="74" t="s">
        <v>47</v>
      </c>
      <c r="E24" s="75" t="s">
        <v>48</v>
      </c>
      <c r="F24" s="14"/>
      <c r="G24" s="15"/>
      <c r="H24" s="15"/>
      <c r="I24" s="40" t="s">
        <v>104</v>
      </c>
      <c r="J24" s="38"/>
    </row>
    <row r="25" spans="1:10" s="13" customFormat="1" ht="15" customHeight="1">
      <c r="A25" s="71"/>
      <c r="B25" s="72"/>
      <c r="C25" s="59" t="s">
        <v>17</v>
      </c>
      <c r="D25" s="74"/>
      <c r="E25" s="75"/>
      <c r="F25" s="14"/>
      <c r="G25" s="15"/>
      <c r="H25" s="15"/>
      <c r="I25" s="40"/>
      <c r="J25" s="38"/>
    </row>
    <row r="26" spans="1:10" s="13" customFormat="1" ht="15" customHeight="1">
      <c r="A26" s="71">
        <v>1</v>
      </c>
      <c r="B26" s="72">
        <v>162</v>
      </c>
      <c r="C26" s="73" t="s">
        <v>36</v>
      </c>
      <c r="D26" s="74" t="s">
        <v>37</v>
      </c>
      <c r="E26" s="75" t="s">
        <v>35</v>
      </c>
      <c r="F26" s="14"/>
      <c r="G26" s="15"/>
      <c r="H26" s="15"/>
      <c r="I26" s="40">
        <v>0.0017996527777777776</v>
      </c>
      <c r="J26" s="38">
        <f>IF(ISBLANK(I26),"",INT(0.11193*(254-(I26/J$9))^1.88))</f>
        <v>626</v>
      </c>
    </row>
    <row r="27" spans="1:10" s="13" customFormat="1" ht="15" customHeight="1">
      <c r="A27" s="71">
        <v>2</v>
      </c>
      <c r="B27" s="72">
        <v>92</v>
      </c>
      <c r="C27" s="73" t="s">
        <v>61</v>
      </c>
      <c r="D27" s="74" t="s">
        <v>62</v>
      </c>
      <c r="E27" s="75" t="s">
        <v>59</v>
      </c>
      <c r="F27" s="14"/>
      <c r="G27" s="15"/>
      <c r="H27" s="15"/>
      <c r="I27" s="40">
        <v>0.001847685185185185</v>
      </c>
      <c r="J27" s="38">
        <f>IF(ISBLANK(I27),"",INT(0.11193*(254-(I27/J$9))^1.88))</f>
        <v>577</v>
      </c>
    </row>
    <row r="28" spans="1:10" s="13" customFormat="1" ht="15" customHeight="1">
      <c r="A28" s="71">
        <v>3</v>
      </c>
      <c r="B28" s="72">
        <v>183</v>
      </c>
      <c r="C28" s="73" t="s">
        <v>22</v>
      </c>
      <c r="D28" s="74" t="s">
        <v>23</v>
      </c>
      <c r="E28" s="75" t="s">
        <v>24</v>
      </c>
      <c r="F28" s="14"/>
      <c r="G28" s="15"/>
      <c r="H28" s="15"/>
      <c r="I28" s="40">
        <v>0.0019355324074074075</v>
      </c>
      <c r="J28" s="38">
        <f>IF(ISBLANK(I28),"",INT(0.11193*(254-(I28/J$9))^1.88))</f>
        <v>493</v>
      </c>
    </row>
    <row r="29" spans="1:10" s="13" customFormat="1" ht="15" customHeight="1">
      <c r="A29" s="71">
        <v>4</v>
      </c>
      <c r="B29" s="72">
        <v>102</v>
      </c>
      <c r="C29" s="73" t="s">
        <v>56</v>
      </c>
      <c r="D29" s="74" t="s">
        <v>57</v>
      </c>
      <c r="E29" s="15" t="s">
        <v>53</v>
      </c>
      <c r="F29" s="14"/>
      <c r="G29" s="15"/>
      <c r="H29" s="15"/>
      <c r="I29" s="40">
        <v>0.001966550925925926</v>
      </c>
      <c r="J29" s="38">
        <f>IF(ISBLANK(I29),"",INT(0.11193*(254-(I29/J$9))^1.88))</f>
        <v>465</v>
      </c>
    </row>
    <row r="30" spans="1:10" s="13" customFormat="1" ht="15.75" customHeight="1">
      <c r="A30" s="71">
        <v>5</v>
      </c>
      <c r="B30" s="72">
        <v>196</v>
      </c>
      <c r="C30" s="73" t="s">
        <v>18</v>
      </c>
      <c r="D30" s="74" t="s">
        <v>19</v>
      </c>
      <c r="E30" s="75" t="s">
        <v>20</v>
      </c>
      <c r="F30" s="14"/>
      <c r="G30" s="15"/>
      <c r="H30" s="15"/>
      <c r="I30" s="40">
        <v>0.002144560185185185</v>
      </c>
      <c r="J30" s="38">
        <f>IF(ISBLANK(I30),"",INT(0.11193*(254-(I30/J$9))^1.88))</f>
        <v>318</v>
      </c>
    </row>
    <row r="31" spans="1:10" s="13" customFormat="1" ht="15" customHeight="1">
      <c r="A31" s="71"/>
      <c r="B31" s="72">
        <v>168</v>
      </c>
      <c r="C31" s="73" t="s">
        <v>27</v>
      </c>
      <c r="D31" s="74" t="s">
        <v>28</v>
      </c>
      <c r="E31" s="75" t="s">
        <v>29</v>
      </c>
      <c r="F31" s="14"/>
      <c r="G31" s="15"/>
      <c r="H31" s="15"/>
      <c r="I31" s="40" t="s">
        <v>81</v>
      </c>
      <c r="J31" s="38"/>
    </row>
    <row r="32" spans="1:10" s="13" customFormat="1" ht="15" customHeight="1">
      <c r="A32" s="49"/>
      <c r="B32" s="63"/>
      <c r="C32" s="64"/>
      <c r="D32" s="65"/>
      <c r="E32" s="66"/>
      <c r="F32" s="14"/>
      <c r="G32" s="15"/>
      <c r="H32" s="15"/>
      <c r="I32" s="40"/>
      <c r="J32" s="38">
        <f>IF(ISBLANK(I32),"",INT(0.11193*(254-(I32/J$9))^1.88))</f>
      </c>
    </row>
  </sheetData>
  <sheetProtection/>
  <mergeCells count="3">
    <mergeCell ref="A1:J1"/>
    <mergeCell ref="A8:J8"/>
    <mergeCell ref="A7:J7"/>
  </mergeCells>
  <printOptions horizontalCentered="1"/>
  <pageMargins left="0.1968503937007874" right="0.1968503937007874" top="0.3937007874015748" bottom="0.1968503937007874" header="0.15748031496062992" footer="0.1968503937007874"/>
  <pageSetup fitToHeight="1" fitToWidth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99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1" max="1" width="3.8515625" style="87" bestFit="1" customWidth="1"/>
    <col min="2" max="2" width="4.421875" style="88" bestFit="1" customWidth="1"/>
    <col min="3" max="3" width="22.7109375" style="88" bestFit="1" customWidth="1"/>
    <col min="4" max="4" width="9.00390625" style="105" bestFit="1" customWidth="1"/>
    <col min="5" max="5" width="20.8515625" style="88" bestFit="1" customWidth="1"/>
    <col min="6" max="6" width="7.28125" style="91" customWidth="1"/>
    <col min="7" max="7" width="6.421875" style="87" customWidth="1"/>
    <col min="8" max="8" width="7.8515625" style="87" customWidth="1"/>
    <col min="9" max="9" width="9.28125" style="91" customWidth="1"/>
    <col min="10" max="10" width="9.28125" style="87" bestFit="1" customWidth="1"/>
    <col min="11" max="11" width="8.421875" style="87" customWidth="1"/>
    <col min="12" max="12" width="12.8515625" style="92" bestFit="1" customWidth="1"/>
    <col min="13" max="13" width="5.28125" style="123" customWidth="1"/>
    <col min="14" max="14" width="13.140625" style="86" customWidth="1"/>
    <col min="15" max="16384" width="9.140625" style="87" customWidth="1"/>
  </cols>
  <sheetData>
    <row r="1" spans="1:21" s="84" customFormat="1" ht="18">
      <c r="A1" s="189" t="s">
        <v>106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82"/>
      <c r="N1" s="83"/>
      <c r="S1" s="85"/>
      <c r="U1" s="86"/>
    </row>
    <row r="2" spans="1:21" s="84" customFormat="1" ht="12.75">
      <c r="A2" s="87"/>
      <c r="B2" s="88"/>
      <c r="C2" s="88"/>
      <c r="D2" s="89"/>
      <c r="E2" s="88"/>
      <c r="F2" s="90"/>
      <c r="G2" s="87"/>
      <c r="H2" s="87"/>
      <c r="I2" s="91"/>
      <c r="J2" s="92"/>
      <c r="K2" s="87"/>
      <c r="L2" s="93"/>
      <c r="M2" s="87"/>
      <c r="S2" s="85"/>
      <c r="U2" s="86"/>
    </row>
    <row r="3" spans="1:21" s="84" customFormat="1" ht="12.75">
      <c r="A3" s="87"/>
      <c r="B3" s="88"/>
      <c r="C3" s="94" t="s">
        <v>63</v>
      </c>
      <c r="D3" s="89"/>
      <c r="E3" s="88"/>
      <c r="F3" s="90"/>
      <c r="G3" s="87"/>
      <c r="H3" s="87"/>
      <c r="I3" s="91"/>
      <c r="J3" s="92"/>
      <c r="K3" s="87"/>
      <c r="L3" s="93"/>
      <c r="M3" s="87"/>
      <c r="S3" s="85"/>
      <c r="U3" s="86"/>
    </row>
    <row r="4" spans="1:21" s="84" customFormat="1" ht="12.75">
      <c r="A4" s="87"/>
      <c r="B4" s="88"/>
      <c r="C4" s="95">
        <v>42743</v>
      </c>
      <c r="D4" s="89"/>
      <c r="E4" s="88"/>
      <c r="F4" s="90"/>
      <c r="G4" s="87"/>
      <c r="H4" s="87"/>
      <c r="I4" s="91"/>
      <c r="J4" s="92"/>
      <c r="K4" s="87"/>
      <c r="L4" s="93"/>
      <c r="M4" s="87"/>
      <c r="S4" s="85"/>
      <c r="U4" s="86"/>
    </row>
    <row r="5" spans="1:21" s="84" customFormat="1" ht="15.75">
      <c r="A5" s="190" t="s">
        <v>105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97"/>
      <c r="S5" s="85"/>
      <c r="U5" s="86"/>
    </row>
    <row r="6" spans="1:21" s="84" customFormat="1" ht="15.7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S6" s="85"/>
      <c r="U6" s="86"/>
    </row>
    <row r="7" spans="2:13" s="98" customFormat="1" ht="21.75" customHeight="1">
      <c r="B7" s="99"/>
      <c r="C7" s="100"/>
      <c r="D7" s="101"/>
      <c r="E7" s="100"/>
      <c r="F7" s="102" t="s">
        <v>4</v>
      </c>
      <c r="G7" s="102" t="s">
        <v>64</v>
      </c>
      <c r="H7" s="102" t="s">
        <v>65</v>
      </c>
      <c r="I7" s="102" t="s">
        <v>66</v>
      </c>
      <c r="J7" s="103" t="s">
        <v>1</v>
      </c>
      <c r="K7" s="102" t="s">
        <v>67</v>
      </c>
      <c r="L7" s="102"/>
      <c r="M7" s="104"/>
    </row>
    <row r="8" spans="9:14" ht="15" customHeight="1">
      <c r="I8" s="106"/>
      <c r="J8" s="107">
        <v>1.1574074074074073E-05</v>
      </c>
      <c r="K8" s="86"/>
      <c r="L8" s="86"/>
      <c r="M8" s="108"/>
      <c r="N8" s="87"/>
    </row>
    <row r="9" spans="1:13" ht="15" customHeight="1">
      <c r="A9" s="109">
        <v>1</v>
      </c>
      <c r="B9" s="110">
        <v>92</v>
      </c>
      <c r="C9" s="111" t="s">
        <v>61</v>
      </c>
      <c r="D9" s="112" t="s">
        <v>62</v>
      </c>
      <c r="E9" s="113" t="s">
        <v>59</v>
      </c>
      <c r="F9" s="114">
        <v>8.56</v>
      </c>
      <c r="G9" s="114">
        <v>1.57</v>
      </c>
      <c r="H9" s="114">
        <v>9.37</v>
      </c>
      <c r="I9" s="114">
        <v>6</v>
      </c>
      <c r="J9" s="115">
        <v>0.001847685185185185</v>
      </c>
      <c r="K9" s="116">
        <f>K12</f>
        <v>3620</v>
      </c>
      <c r="L9" s="111" t="s">
        <v>80</v>
      </c>
      <c r="M9" s="117"/>
    </row>
    <row r="10" spans="1:11" ht="15" customHeight="1">
      <c r="A10" s="118"/>
      <c r="B10" s="110"/>
      <c r="C10" s="111"/>
      <c r="D10" s="112"/>
      <c r="E10" s="113"/>
      <c r="F10" s="119"/>
      <c r="G10" s="120"/>
      <c r="H10" s="120"/>
      <c r="I10" s="119"/>
      <c r="J10" s="121"/>
      <c r="K10" s="122">
        <f>K12</f>
        <v>3620</v>
      </c>
    </row>
    <row r="11" spans="2:11" ht="15" customHeight="1">
      <c r="B11" s="110"/>
      <c r="C11" s="111"/>
      <c r="D11" s="112"/>
      <c r="E11" s="113"/>
      <c r="F11" s="124">
        <f>IF(ISBLANK(F9),"",INT(20.0479*(17-F9)^1.835))</f>
        <v>1004</v>
      </c>
      <c r="G11" s="124">
        <f>IF(ISBLANK(G9),"",INT(1.84523*(G9*100-75)^1.348))</f>
        <v>701</v>
      </c>
      <c r="H11" s="124">
        <f>IF(ISBLANK(H9),"",INT(56.0211*(H9-1.5)^1.05))</f>
        <v>488</v>
      </c>
      <c r="I11" s="124">
        <f>IF(ISBLANK(I9),"",INT(0.188807*(I9*100-210)^1.41))</f>
        <v>850</v>
      </c>
      <c r="J11" s="124">
        <f>IF(ISBLANK(J9),"",INT(0.11193*(254-(J9/$J$8))^1.88))</f>
        <v>577</v>
      </c>
      <c r="K11" s="116">
        <f>K12</f>
        <v>3620</v>
      </c>
    </row>
    <row r="12" spans="2:11" ht="15" customHeight="1">
      <c r="B12" s="110"/>
      <c r="C12" s="111"/>
      <c r="D12" s="112"/>
      <c r="E12" s="113"/>
      <c r="F12" s="125"/>
      <c r="G12" s="125">
        <f>F11+G11</f>
        <v>1705</v>
      </c>
      <c r="H12" s="125">
        <f>G12+H11</f>
        <v>2193</v>
      </c>
      <c r="I12" s="125">
        <f>H12+I11</f>
        <v>3043</v>
      </c>
      <c r="J12" s="125">
        <f>I12+J11</f>
        <v>3620</v>
      </c>
      <c r="K12" s="126">
        <f>SUM(F11:J11)</f>
        <v>3620</v>
      </c>
    </row>
    <row r="13" spans="2:11" ht="15" customHeight="1">
      <c r="B13" s="110"/>
      <c r="C13" s="111"/>
      <c r="D13" s="112"/>
      <c r="E13" s="113"/>
      <c r="J13" s="128"/>
      <c r="K13" s="122">
        <f>K12</f>
        <v>3620</v>
      </c>
    </row>
    <row r="14" spans="1:12" ht="15" customHeight="1">
      <c r="A14" s="109">
        <v>2</v>
      </c>
      <c r="B14" s="110">
        <v>162</v>
      </c>
      <c r="C14" s="111" t="s">
        <v>36</v>
      </c>
      <c r="D14" s="112" t="s">
        <v>37</v>
      </c>
      <c r="E14" s="113" t="s">
        <v>35</v>
      </c>
      <c r="F14" s="114">
        <v>9.89</v>
      </c>
      <c r="G14" s="114">
        <v>1.54</v>
      </c>
      <c r="H14" s="114">
        <v>10.81</v>
      </c>
      <c r="I14" s="114">
        <v>5.31</v>
      </c>
      <c r="J14" s="115">
        <v>0.0017996527777777776</v>
      </c>
      <c r="K14" s="116">
        <f>K17</f>
        <v>3253</v>
      </c>
      <c r="L14" s="111" t="s">
        <v>72</v>
      </c>
    </row>
    <row r="15" spans="1:12" ht="15" customHeight="1">
      <c r="A15" s="118"/>
      <c r="B15" s="110"/>
      <c r="C15" s="111"/>
      <c r="D15" s="112"/>
      <c r="E15" s="113"/>
      <c r="F15" s="119"/>
      <c r="G15" s="120"/>
      <c r="H15" s="120"/>
      <c r="I15" s="119"/>
      <c r="J15" s="121"/>
      <c r="K15" s="122">
        <f>K17</f>
        <v>3253</v>
      </c>
      <c r="L15" s="111"/>
    </row>
    <row r="16" spans="2:12" ht="15" customHeight="1">
      <c r="B16" s="110"/>
      <c r="C16" s="111"/>
      <c r="D16" s="112"/>
      <c r="E16" s="113"/>
      <c r="F16" s="124">
        <f>IF(ISBLANK(F14),"",INT(20.0479*(17-F14)^1.835))</f>
        <v>733</v>
      </c>
      <c r="G16" s="124">
        <f>IF(ISBLANK(G14),"",INT(1.84523*(G14*100-75)^1.348))</f>
        <v>666</v>
      </c>
      <c r="H16" s="124">
        <f>IF(ISBLANK(H14),"",INT(56.0211*(H14-1.5)^1.05))</f>
        <v>583</v>
      </c>
      <c r="I16" s="124">
        <f>IF(ISBLANK(I14),"",INT(0.188807*(I14*100-210)^1.41))</f>
        <v>645</v>
      </c>
      <c r="J16" s="124">
        <f>IF(ISBLANK(J14),"",INT(0.11193*(254-(J14/$J$8))^1.88))</f>
        <v>626</v>
      </c>
      <c r="K16" s="116">
        <f>K17</f>
        <v>3253</v>
      </c>
      <c r="L16" s="111"/>
    </row>
    <row r="17" spans="2:12" ht="15" customHeight="1">
      <c r="B17" s="110"/>
      <c r="C17" s="111"/>
      <c r="D17" s="112"/>
      <c r="E17" s="113"/>
      <c r="F17" s="125"/>
      <c r="G17" s="125">
        <f>F16+G16</f>
        <v>1399</v>
      </c>
      <c r="H17" s="125">
        <f>G17+H16</f>
        <v>1982</v>
      </c>
      <c r="I17" s="125">
        <f>H17+I16</f>
        <v>2627</v>
      </c>
      <c r="J17" s="125">
        <f>I17+J16</f>
        <v>3253</v>
      </c>
      <c r="K17" s="126">
        <f>SUM(F16:J16)</f>
        <v>3253</v>
      </c>
      <c r="L17" s="111"/>
    </row>
    <row r="18" spans="2:12" ht="15" customHeight="1">
      <c r="B18" s="110"/>
      <c r="C18" s="111"/>
      <c r="D18" s="112"/>
      <c r="E18" s="113"/>
      <c r="J18" s="128"/>
      <c r="K18" s="122">
        <f>K17</f>
        <v>3253</v>
      </c>
      <c r="L18" s="111"/>
    </row>
    <row r="19" spans="1:13" ht="15" customHeight="1">
      <c r="A19" s="109">
        <v>3</v>
      </c>
      <c r="B19" s="110">
        <v>196</v>
      </c>
      <c r="C19" s="111" t="s">
        <v>18</v>
      </c>
      <c r="D19" s="112" t="s">
        <v>19</v>
      </c>
      <c r="E19" s="113" t="s">
        <v>20</v>
      </c>
      <c r="F19" s="114">
        <v>10.22</v>
      </c>
      <c r="G19" s="114">
        <v>1.75</v>
      </c>
      <c r="H19" s="114">
        <v>10.87</v>
      </c>
      <c r="I19" s="114">
        <v>5.32</v>
      </c>
      <c r="J19" s="115">
        <v>0.002144560185185185</v>
      </c>
      <c r="K19" s="116">
        <f>K22</f>
        <v>3141</v>
      </c>
      <c r="L19" s="111" t="s">
        <v>68</v>
      </c>
      <c r="M19" s="117"/>
    </row>
    <row r="20" spans="1:12" ht="15" customHeight="1">
      <c r="A20" s="118"/>
      <c r="F20" s="119"/>
      <c r="G20" s="120"/>
      <c r="H20" s="120"/>
      <c r="I20" s="119"/>
      <c r="J20" s="121"/>
      <c r="K20" s="122">
        <f>K22</f>
        <v>3141</v>
      </c>
      <c r="L20" s="111"/>
    </row>
    <row r="21" spans="6:12" ht="15" customHeight="1">
      <c r="F21" s="124">
        <f>IF(ISBLANK(F19),"",INT(20.0479*(17-F19)^1.835))</f>
        <v>672</v>
      </c>
      <c r="G21" s="124">
        <f>IF(ISBLANK(G19),"",INT(1.84523*(G19*100-75)^1.348))</f>
        <v>916</v>
      </c>
      <c r="H21" s="124">
        <f>IF(ISBLANK(H19),"",INT(56.0211*(H19-1.5)^1.05))</f>
        <v>587</v>
      </c>
      <c r="I21" s="124">
        <f>IF(ISBLANK(I19),"",INT(0.188807*(I19*100-210)^1.41))</f>
        <v>648</v>
      </c>
      <c r="J21" s="124">
        <f>IF(ISBLANK(J19),"",INT(0.11193*(254-(J19/$J$8))^1.88))</f>
        <v>318</v>
      </c>
      <c r="K21" s="116">
        <f>K22</f>
        <v>3141</v>
      </c>
      <c r="L21" s="111"/>
    </row>
    <row r="22" spans="6:12" ht="15" customHeight="1">
      <c r="F22" s="125"/>
      <c r="G22" s="125">
        <f>F21+G21</f>
        <v>1588</v>
      </c>
      <c r="H22" s="125">
        <f>G22+H21</f>
        <v>2175</v>
      </c>
      <c r="I22" s="125">
        <f>H22+I21</f>
        <v>2823</v>
      </c>
      <c r="J22" s="125">
        <f>I22+J21</f>
        <v>3141</v>
      </c>
      <c r="K22" s="126">
        <f>SUM(F21:J21)</f>
        <v>3141</v>
      </c>
      <c r="L22" s="111"/>
    </row>
    <row r="23" spans="10:12" ht="15" customHeight="1">
      <c r="J23" s="128"/>
      <c r="K23" s="122">
        <f>K22</f>
        <v>3141</v>
      </c>
      <c r="L23" s="111"/>
    </row>
    <row r="24" spans="1:13" ht="15" customHeight="1">
      <c r="A24" s="109">
        <v>4</v>
      </c>
      <c r="B24" s="110">
        <v>183</v>
      </c>
      <c r="C24" s="111" t="s">
        <v>22</v>
      </c>
      <c r="D24" s="112" t="s">
        <v>23</v>
      </c>
      <c r="E24" s="113" t="s">
        <v>24</v>
      </c>
      <c r="F24" s="114">
        <v>9.8</v>
      </c>
      <c r="G24" s="114">
        <v>1.57</v>
      </c>
      <c r="H24" s="114">
        <v>12</v>
      </c>
      <c r="I24" s="114">
        <v>4.74</v>
      </c>
      <c r="J24" s="115">
        <v>0.0019355324074074075</v>
      </c>
      <c r="K24" s="122">
        <f>K26</f>
        <v>3095</v>
      </c>
      <c r="L24" s="111" t="s">
        <v>69</v>
      </c>
      <c r="M24" s="117"/>
    </row>
    <row r="25" spans="1:12" ht="15" customHeight="1">
      <c r="A25" s="118"/>
      <c r="B25" s="110"/>
      <c r="C25" s="111"/>
      <c r="D25" s="112"/>
      <c r="E25" s="113"/>
      <c r="F25" s="119"/>
      <c r="G25" s="120"/>
      <c r="H25" s="120"/>
      <c r="I25" s="119"/>
      <c r="J25" s="121"/>
      <c r="K25" s="122">
        <f>K27</f>
        <v>3095</v>
      </c>
      <c r="L25" s="111"/>
    </row>
    <row r="26" spans="2:12" ht="15" customHeight="1">
      <c r="B26" s="110"/>
      <c r="C26" s="111"/>
      <c r="D26" s="112"/>
      <c r="E26" s="113"/>
      <c r="F26" s="124">
        <f>IF(ISBLANK(F24),"",INT(20.0479*(17-F24)^1.835))</f>
        <v>750</v>
      </c>
      <c r="G26" s="124">
        <f>IF(ISBLANK(G24),"",INT(1.84523*(G24*100-75)^1.348))</f>
        <v>701</v>
      </c>
      <c r="H26" s="124">
        <f>IF(ISBLANK(H24),"",INT(56.0211*(H24-1.5)^1.05))</f>
        <v>661</v>
      </c>
      <c r="I26" s="124">
        <f>IF(ISBLANK(I24),"",INT(0.188807*(I24*100-210)^1.41))</f>
        <v>490</v>
      </c>
      <c r="J26" s="124">
        <f>IF(ISBLANK(J24),"",INT(0.11193*(254-(J24/$J$8))^1.88))</f>
        <v>493</v>
      </c>
      <c r="K26" s="116">
        <f>K27</f>
        <v>3095</v>
      </c>
      <c r="L26" s="111"/>
    </row>
    <row r="27" spans="2:12" ht="15" customHeight="1">
      <c r="B27" s="110"/>
      <c r="C27" s="111"/>
      <c r="D27" s="112"/>
      <c r="E27" s="113"/>
      <c r="F27" s="125"/>
      <c r="G27" s="125">
        <f>F26+G26</f>
        <v>1451</v>
      </c>
      <c r="H27" s="125">
        <f>G27+H26</f>
        <v>2112</v>
      </c>
      <c r="I27" s="125">
        <f>H27+I26</f>
        <v>2602</v>
      </c>
      <c r="J27" s="125">
        <f>I27+J26</f>
        <v>3095</v>
      </c>
      <c r="K27" s="126">
        <f>SUM(F26:J26)</f>
        <v>3095</v>
      </c>
      <c r="L27" s="111"/>
    </row>
    <row r="28" spans="2:12" ht="15" customHeight="1">
      <c r="B28" s="110"/>
      <c r="C28" s="111"/>
      <c r="D28" s="112"/>
      <c r="E28" s="113"/>
      <c r="J28" s="128"/>
      <c r="K28" s="122">
        <f>K27</f>
        <v>3095</v>
      </c>
      <c r="L28" s="111"/>
    </row>
    <row r="29" spans="1:14" ht="15" customHeight="1">
      <c r="A29" s="109">
        <v>5</v>
      </c>
      <c r="B29" s="110">
        <v>102</v>
      </c>
      <c r="C29" s="111" t="s">
        <v>56</v>
      </c>
      <c r="D29" s="112" t="s">
        <v>57</v>
      </c>
      <c r="E29" s="113" t="s">
        <v>53</v>
      </c>
      <c r="F29" s="114">
        <v>9.67</v>
      </c>
      <c r="G29" s="114">
        <v>1.66</v>
      </c>
      <c r="H29" s="114">
        <v>10.09</v>
      </c>
      <c r="I29" s="114">
        <v>4.81</v>
      </c>
      <c r="J29" s="115">
        <v>0.001966550925925926</v>
      </c>
      <c r="K29" s="116">
        <f>K32</f>
        <v>3089</v>
      </c>
      <c r="L29" s="111" t="s">
        <v>78</v>
      </c>
      <c r="M29" s="117"/>
      <c r="N29" s="130"/>
    </row>
    <row r="30" spans="1:14" ht="15" customHeight="1">
      <c r="A30" s="118"/>
      <c r="B30" s="110"/>
      <c r="C30" s="111"/>
      <c r="D30" s="112"/>
      <c r="E30" s="113"/>
      <c r="F30" s="119"/>
      <c r="G30" s="120"/>
      <c r="H30" s="120"/>
      <c r="I30" s="119"/>
      <c r="J30" s="121"/>
      <c r="K30" s="122">
        <f>K32</f>
        <v>3089</v>
      </c>
      <c r="L30" s="111"/>
      <c r="N30" s="87"/>
    </row>
    <row r="31" spans="2:12" ht="15" customHeight="1">
      <c r="B31" s="110"/>
      <c r="C31" s="111"/>
      <c r="D31" s="112"/>
      <c r="E31" s="113"/>
      <c r="F31" s="124">
        <f>IF(ISBLANK(F29),"",INT(20.0479*(17-F29)^1.835))</f>
        <v>775</v>
      </c>
      <c r="G31" s="124">
        <f>IF(ISBLANK(G29),"",INT(1.84523*(G29*100-75)^1.348))</f>
        <v>806</v>
      </c>
      <c r="H31" s="124">
        <f>IF(ISBLANK(H29),"",INT(56.0211*(H29-1.5)^1.05))</f>
        <v>535</v>
      </c>
      <c r="I31" s="124">
        <f>IF(ISBLANK(I29),"",INT(0.188807*(I29*100-210)^1.41))</f>
        <v>508</v>
      </c>
      <c r="J31" s="124">
        <f>IF(ISBLANK(J29),"",INT(0.11193*(254-(J29/$J$8))^1.88))</f>
        <v>465</v>
      </c>
      <c r="K31" s="116">
        <f>K32</f>
        <v>3089</v>
      </c>
      <c r="L31" s="111"/>
    </row>
    <row r="32" spans="2:12" ht="15" customHeight="1">
      <c r="B32" s="110"/>
      <c r="C32" s="111"/>
      <c r="D32" s="112"/>
      <c r="E32" s="113"/>
      <c r="F32" s="125"/>
      <c r="G32" s="125">
        <f>F31+G31</f>
        <v>1581</v>
      </c>
      <c r="H32" s="125">
        <f>G32+H31</f>
        <v>2116</v>
      </c>
      <c r="I32" s="125">
        <f>H32+I31</f>
        <v>2624</v>
      </c>
      <c r="J32" s="125">
        <f>I32+J31</f>
        <v>3089</v>
      </c>
      <c r="K32" s="126">
        <f>SUM(F31:J31)</f>
        <v>3089</v>
      </c>
      <c r="L32" s="111"/>
    </row>
    <row r="33" spans="2:13" ht="15" customHeight="1">
      <c r="B33" s="110"/>
      <c r="C33" s="111"/>
      <c r="D33" s="112"/>
      <c r="E33" s="113"/>
      <c r="J33" s="128"/>
      <c r="K33" s="122">
        <f>K32</f>
        <v>3089</v>
      </c>
      <c r="L33" s="111"/>
      <c r="M33" s="129"/>
    </row>
    <row r="34" spans="1:12" ht="15" customHeight="1">
      <c r="A34" s="109">
        <v>6</v>
      </c>
      <c r="B34" s="110">
        <v>103</v>
      </c>
      <c r="C34" s="111" t="s">
        <v>55</v>
      </c>
      <c r="D34" s="112" t="s">
        <v>52</v>
      </c>
      <c r="E34" s="113" t="s">
        <v>53</v>
      </c>
      <c r="F34" s="114">
        <v>9.7</v>
      </c>
      <c r="G34" s="114">
        <v>1.51</v>
      </c>
      <c r="H34" s="114">
        <v>11</v>
      </c>
      <c r="I34" s="114">
        <v>4.98</v>
      </c>
      <c r="J34" s="115">
        <v>0.002022222222222222</v>
      </c>
      <c r="K34" s="116">
        <f>K37</f>
        <v>2966</v>
      </c>
      <c r="L34" s="111" t="s">
        <v>78</v>
      </c>
    </row>
    <row r="35" spans="1:12" ht="15" customHeight="1">
      <c r="A35" s="118"/>
      <c r="B35" s="110"/>
      <c r="C35" s="111"/>
      <c r="D35" s="112"/>
      <c r="E35" s="113"/>
      <c r="F35" s="119"/>
      <c r="G35" s="120"/>
      <c r="H35" s="120"/>
      <c r="I35" s="119"/>
      <c r="J35" s="121"/>
      <c r="K35" s="122">
        <f>K37</f>
        <v>2966</v>
      </c>
      <c r="L35" s="111"/>
    </row>
    <row r="36" spans="2:12" ht="15" customHeight="1">
      <c r="B36" s="110"/>
      <c r="C36" s="111"/>
      <c r="D36" s="112"/>
      <c r="E36" s="113"/>
      <c r="F36" s="124">
        <f>IF(ISBLANK(F34),"",INT(20.0479*(17-F34)^1.835))</f>
        <v>769</v>
      </c>
      <c r="G36" s="124">
        <f>IF(ISBLANK(G34),"",INT(1.84523*(G34*100-75)^1.348))</f>
        <v>632</v>
      </c>
      <c r="H36" s="124">
        <f>IF(ISBLANK(H34),"",INT(56.0211*(H34-1.5)^1.05))</f>
        <v>595</v>
      </c>
      <c r="I36" s="124">
        <f>IF(ISBLANK(I34),"",INT(0.188807*(I34*100-210)^1.41))</f>
        <v>554</v>
      </c>
      <c r="J36" s="124">
        <f>IF(ISBLANK(J34),"",INT(0.11193*(254-(J34/$J$8))^1.88))</f>
        <v>416</v>
      </c>
      <c r="K36" s="116">
        <f>K37</f>
        <v>2966</v>
      </c>
      <c r="L36" s="111"/>
    </row>
    <row r="37" spans="2:12" ht="15" customHeight="1">
      <c r="B37" s="110"/>
      <c r="C37" s="111"/>
      <c r="D37" s="112"/>
      <c r="E37" s="113"/>
      <c r="F37" s="125"/>
      <c r="G37" s="125">
        <f>F36+G36</f>
        <v>1401</v>
      </c>
      <c r="H37" s="125">
        <f>G37+H36</f>
        <v>1996</v>
      </c>
      <c r="I37" s="125">
        <f>H37+I36</f>
        <v>2550</v>
      </c>
      <c r="J37" s="125">
        <f>I37+J36</f>
        <v>2966</v>
      </c>
      <c r="K37" s="126">
        <f>SUM(F36:J36)</f>
        <v>2966</v>
      </c>
      <c r="L37" s="111"/>
    </row>
    <row r="38" spans="2:12" ht="15" customHeight="1">
      <c r="B38" s="110"/>
      <c r="C38" s="111"/>
      <c r="D38" s="112"/>
      <c r="E38" s="113"/>
      <c r="J38" s="128"/>
      <c r="K38" s="122">
        <f>K37</f>
        <v>2966</v>
      </c>
      <c r="L38" s="111"/>
    </row>
    <row r="39" spans="1:12" ht="15" customHeight="1">
      <c r="A39" s="109">
        <v>7</v>
      </c>
      <c r="B39" s="110">
        <v>182</v>
      </c>
      <c r="C39" s="111" t="s">
        <v>25</v>
      </c>
      <c r="D39" s="112" t="s">
        <v>26</v>
      </c>
      <c r="E39" s="113" t="s">
        <v>24</v>
      </c>
      <c r="F39" s="114">
        <v>9.59</v>
      </c>
      <c r="G39" s="114">
        <v>1.45</v>
      </c>
      <c r="H39" s="114">
        <v>10.23</v>
      </c>
      <c r="I39" s="114">
        <v>5.15</v>
      </c>
      <c r="J39" s="115">
        <v>0.001975115740740741</v>
      </c>
      <c r="K39" s="116">
        <f>K42</f>
        <v>2960</v>
      </c>
      <c r="L39" s="111" t="s">
        <v>69</v>
      </c>
    </row>
    <row r="40" spans="1:12" ht="15" customHeight="1">
      <c r="A40" s="118"/>
      <c r="B40" s="110"/>
      <c r="C40" s="111"/>
      <c r="D40" s="112"/>
      <c r="E40" s="113"/>
      <c r="F40" s="119"/>
      <c r="G40" s="120"/>
      <c r="H40" s="120"/>
      <c r="I40" s="119"/>
      <c r="J40" s="121"/>
      <c r="K40" s="122">
        <f>K42</f>
        <v>2960</v>
      </c>
      <c r="L40" s="111"/>
    </row>
    <row r="41" spans="2:12" ht="15" customHeight="1">
      <c r="B41" s="110"/>
      <c r="C41" s="111"/>
      <c r="D41" s="112"/>
      <c r="E41" s="113"/>
      <c r="F41" s="124">
        <f>IF(ISBLANK(F39),"",INT(20.0479*(17-F39)^1.835))</f>
        <v>791</v>
      </c>
      <c r="G41" s="124">
        <f>IF(ISBLANK(G39),"",INT(1.84523*(G39*100-75)^1.348))</f>
        <v>566</v>
      </c>
      <c r="H41" s="124">
        <f>IF(ISBLANK(H39),"",INT(56.0211*(H39-1.5)^1.05))</f>
        <v>545</v>
      </c>
      <c r="I41" s="124">
        <f>IF(ISBLANK(I39),"",INT(0.188807*(I39*100-210)^1.41))</f>
        <v>601</v>
      </c>
      <c r="J41" s="124">
        <f>IF(ISBLANK(J39),"",INT(0.11193*(254-(J39/$J$8))^1.88))</f>
        <v>457</v>
      </c>
      <c r="K41" s="116">
        <f>K42</f>
        <v>2960</v>
      </c>
      <c r="L41" s="111"/>
    </row>
    <row r="42" spans="2:12" ht="15" customHeight="1">
      <c r="B42" s="110"/>
      <c r="C42" s="111"/>
      <c r="D42" s="112"/>
      <c r="E42" s="113"/>
      <c r="F42" s="125"/>
      <c r="G42" s="125">
        <f>F41+G41</f>
        <v>1357</v>
      </c>
      <c r="H42" s="125">
        <f>G42+H41</f>
        <v>1902</v>
      </c>
      <c r="I42" s="125">
        <f>H42+I41</f>
        <v>2503</v>
      </c>
      <c r="J42" s="125">
        <f>I42+J41</f>
        <v>2960</v>
      </c>
      <c r="K42" s="126">
        <f>SUM(F41:J41)</f>
        <v>2960</v>
      </c>
      <c r="L42" s="111"/>
    </row>
    <row r="43" spans="2:12" ht="15" customHeight="1">
      <c r="B43" s="110"/>
      <c r="C43" s="111"/>
      <c r="D43" s="112"/>
      <c r="E43" s="113"/>
      <c r="J43" s="128"/>
      <c r="K43" s="122">
        <f>K42</f>
        <v>2960</v>
      </c>
      <c r="L43" s="111"/>
    </row>
    <row r="44" spans="1:12" ht="15" customHeight="1">
      <c r="A44" s="109">
        <v>8</v>
      </c>
      <c r="B44" s="110">
        <v>104</v>
      </c>
      <c r="C44" s="111" t="s">
        <v>51</v>
      </c>
      <c r="D44" s="112" t="s">
        <v>52</v>
      </c>
      <c r="E44" s="113" t="s">
        <v>53</v>
      </c>
      <c r="F44" s="114">
        <v>9.25</v>
      </c>
      <c r="G44" s="114">
        <v>1.54</v>
      </c>
      <c r="H44" s="114">
        <v>7.41</v>
      </c>
      <c r="I44" s="114">
        <v>4.91</v>
      </c>
      <c r="J44" s="115">
        <v>0.0019015046296296295</v>
      </c>
      <c r="K44" s="122">
        <f>K46</f>
        <v>2945</v>
      </c>
      <c r="L44" s="111" t="s">
        <v>78</v>
      </c>
    </row>
    <row r="45" spans="1:12" ht="15" customHeight="1">
      <c r="A45" s="118"/>
      <c r="B45" s="110"/>
      <c r="C45" s="111"/>
      <c r="D45" s="112"/>
      <c r="E45" s="113"/>
      <c r="F45" s="119"/>
      <c r="G45" s="120"/>
      <c r="H45" s="120"/>
      <c r="I45" s="119"/>
      <c r="J45" s="121"/>
      <c r="K45" s="122">
        <f>K47</f>
        <v>2945</v>
      </c>
      <c r="L45" s="111"/>
    </row>
    <row r="46" spans="2:12" ht="15" customHeight="1">
      <c r="B46" s="110"/>
      <c r="C46" s="111"/>
      <c r="D46" s="112"/>
      <c r="E46" s="113"/>
      <c r="F46" s="124">
        <f>IF(ISBLANK(F44),"",INT(20.0479*(17-F44)^1.835))</f>
        <v>858</v>
      </c>
      <c r="G46" s="124">
        <f>IF(ISBLANK(G44),"",INT(1.84523*(G44*100-75)^1.348))</f>
        <v>666</v>
      </c>
      <c r="H46" s="124">
        <f>IF(ISBLANK(H44),"",INT(56.0211*(H44-1.5)^1.05))</f>
        <v>361</v>
      </c>
      <c r="I46" s="124">
        <f>IF(ISBLANK(I44),"",INT(0.188807*(I44*100-210)^1.41))</f>
        <v>535</v>
      </c>
      <c r="J46" s="124">
        <f>IF(ISBLANK(J44),"",INT(0.11193*(254-(J44/$J$8))^1.88))</f>
        <v>525</v>
      </c>
      <c r="K46" s="116">
        <f>K47</f>
        <v>2945</v>
      </c>
      <c r="L46" s="111"/>
    </row>
    <row r="47" spans="2:12" ht="15" customHeight="1">
      <c r="B47" s="110"/>
      <c r="C47" s="111"/>
      <c r="D47" s="112"/>
      <c r="E47" s="113"/>
      <c r="F47" s="125"/>
      <c r="G47" s="125">
        <f>F46+G46</f>
        <v>1524</v>
      </c>
      <c r="H47" s="125">
        <f>G47+H46</f>
        <v>1885</v>
      </c>
      <c r="I47" s="125">
        <f>H47+I46</f>
        <v>2420</v>
      </c>
      <c r="J47" s="125">
        <f>I47+J46</f>
        <v>2945</v>
      </c>
      <c r="K47" s="126">
        <f>SUM(F46:J46)</f>
        <v>2945</v>
      </c>
      <c r="L47" s="111"/>
    </row>
    <row r="48" spans="2:12" ht="15" customHeight="1">
      <c r="B48" s="110"/>
      <c r="C48" s="111"/>
      <c r="D48" s="112"/>
      <c r="E48" s="113"/>
      <c r="J48" s="128"/>
      <c r="K48" s="122">
        <f>K47</f>
        <v>2945</v>
      </c>
      <c r="L48" s="111"/>
    </row>
    <row r="49" spans="1:12" ht="15" customHeight="1">
      <c r="A49" s="109">
        <v>9</v>
      </c>
      <c r="B49" s="110">
        <v>160</v>
      </c>
      <c r="C49" s="111" t="s">
        <v>40</v>
      </c>
      <c r="D49" s="112" t="s">
        <v>41</v>
      </c>
      <c r="E49" s="113" t="s">
        <v>35</v>
      </c>
      <c r="F49" s="114">
        <v>10</v>
      </c>
      <c r="G49" s="114">
        <v>1.42</v>
      </c>
      <c r="H49" s="114">
        <v>7.65</v>
      </c>
      <c r="I49" s="114">
        <v>5.03</v>
      </c>
      <c r="J49" s="115">
        <v>0.0017243055555555555</v>
      </c>
      <c r="K49" s="116">
        <f>K52</f>
        <v>2896</v>
      </c>
      <c r="L49" s="111" t="s">
        <v>72</v>
      </c>
    </row>
    <row r="50" spans="1:12" ht="15" customHeight="1">
      <c r="A50" s="118"/>
      <c r="B50" s="110"/>
      <c r="C50" s="111"/>
      <c r="D50" s="112"/>
      <c r="E50" s="113"/>
      <c r="F50" s="119"/>
      <c r="G50" s="120"/>
      <c r="H50" s="120"/>
      <c r="I50" s="119"/>
      <c r="J50" s="121"/>
      <c r="K50" s="122">
        <f>K52</f>
        <v>2896</v>
      </c>
      <c r="L50" s="111"/>
    </row>
    <row r="51" spans="2:12" ht="15" customHeight="1">
      <c r="B51" s="110"/>
      <c r="C51" s="111"/>
      <c r="D51" s="112"/>
      <c r="E51" s="113"/>
      <c r="F51" s="124">
        <f>IF(ISBLANK(F49),"",INT(20.0479*(17-F49)^1.835))</f>
        <v>712</v>
      </c>
      <c r="G51" s="124">
        <f>IF(ISBLANK(G49),"",INT(1.84523*(G49*100-75)^1.348))</f>
        <v>534</v>
      </c>
      <c r="H51" s="124">
        <f>IF(ISBLANK(H49),"",INT(56.0211*(H49-1.5)^1.05))</f>
        <v>377</v>
      </c>
      <c r="I51" s="124">
        <f>IF(ISBLANK(I49),"",INT(0.188807*(I49*100-210)^1.41))</f>
        <v>567</v>
      </c>
      <c r="J51" s="124">
        <f>IF(ISBLANK(J49),"",INT(0.11193*(254-(J49/$J$8))^1.88))</f>
        <v>706</v>
      </c>
      <c r="K51" s="116">
        <f>K52</f>
        <v>2896</v>
      </c>
      <c r="L51" s="111"/>
    </row>
    <row r="52" spans="2:12" ht="15" customHeight="1">
      <c r="B52" s="110"/>
      <c r="C52" s="111"/>
      <c r="D52" s="112"/>
      <c r="E52" s="113"/>
      <c r="F52" s="125"/>
      <c r="G52" s="125">
        <f>F51+G51</f>
        <v>1246</v>
      </c>
      <c r="H52" s="125">
        <f>G52+H51</f>
        <v>1623</v>
      </c>
      <c r="I52" s="125">
        <f>H52+I51</f>
        <v>2190</v>
      </c>
      <c r="J52" s="125">
        <f>I52+J51</f>
        <v>2896</v>
      </c>
      <c r="K52" s="126">
        <f>SUM(F51:J51)</f>
        <v>2896</v>
      </c>
      <c r="L52" s="111"/>
    </row>
    <row r="53" spans="2:12" ht="15" customHeight="1">
      <c r="B53" s="110"/>
      <c r="C53" s="111"/>
      <c r="D53" s="112"/>
      <c r="E53" s="113"/>
      <c r="J53" s="128"/>
      <c r="K53" s="122">
        <f>K52</f>
        <v>2896</v>
      </c>
      <c r="L53" s="111"/>
    </row>
    <row r="54" spans="1:14" ht="15" customHeight="1">
      <c r="A54" s="109">
        <v>10</v>
      </c>
      <c r="B54" s="110">
        <v>168</v>
      </c>
      <c r="C54" s="111" t="s">
        <v>27</v>
      </c>
      <c r="D54" s="112" t="s">
        <v>28</v>
      </c>
      <c r="E54" s="113" t="s">
        <v>29</v>
      </c>
      <c r="F54" s="114">
        <v>9.35</v>
      </c>
      <c r="G54" s="114">
        <v>1.57</v>
      </c>
      <c r="H54" s="114">
        <v>11.01</v>
      </c>
      <c r="I54" s="114">
        <v>5.02</v>
      </c>
      <c r="J54" s="115" t="s">
        <v>81</v>
      </c>
      <c r="K54" s="116">
        <f>K57</f>
        <v>2700</v>
      </c>
      <c r="L54" s="111" t="s">
        <v>70</v>
      </c>
      <c r="M54" s="117"/>
      <c r="N54" s="130"/>
    </row>
    <row r="55" spans="1:14" ht="15" customHeight="1">
      <c r="A55" s="118"/>
      <c r="B55" s="110"/>
      <c r="C55" s="111"/>
      <c r="D55" s="112"/>
      <c r="E55" s="113"/>
      <c r="F55" s="119"/>
      <c r="G55" s="120"/>
      <c r="H55" s="120"/>
      <c r="I55" s="119"/>
      <c r="J55" s="121"/>
      <c r="K55" s="122">
        <f>K57</f>
        <v>2700</v>
      </c>
      <c r="L55" s="111"/>
      <c r="M55" s="131"/>
      <c r="N55" s="118"/>
    </row>
    <row r="56" spans="2:13" ht="15" customHeight="1">
      <c r="B56" s="110"/>
      <c r="C56" s="111"/>
      <c r="D56" s="112"/>
      <c r="E56" s="113"/>
      <c r="F56" s="124">
        <f>IF(ISBLANK(F54),"",INT(20.0479*(17-F54)^1.835))</f>
        <v>838</v>
      </c>
      <c r="G56" s="124">
        <f>IF(ISBLANK(G54),"",INT(1.84523*(G54*100-75)^1.348))</f>
        <v>701</v>
      </c>
      <c r="H56" s="124">
        <f>IF(ISBLANK(H54),"",INT(56.0211*(H54-1.5)^1.05))</f>
        <v>596</v>
      </c>
      <c r="I56" s="124">
        <f>IF(ISBLANK(I54),"",INT(0.188807*(I54*100-210)^1.41))</f>
        <v>565</v>
      </c>
      <c r="J56" s="124">
        <v>0</v>
      </c>
      <c r="K56" s="116">
        <f>K57</f>
        <v>2700</v>
      </c>
      <c r="L56" s="111"/>
      <c r="M56" s="132"/>
    </row>
    <row r="57" spans="2:13" ht="15" customHeight="1">
      <c r="B57" s="110"/>
      <c r="C57" s="111"/>
      <c r="D57" s="112"/>
      <c r="E57" s="113"/>
      <c r="F57" s="125"/>
      <c r="G57" s="125">
        <f>F56+G56</f>
        <v>1539</v>
      </c>
      <c r="H57" s="125">
        <f>G57+H56</f>
        <v>2135</v>
      </c>
      <c r="I57" s="125">
        <f>H57+I56</f>
        <v>2700</v>
      </c>
      <c r="J57" s="125">
        <f>I57+J56</f>
        <v>2700</v>
      </c>
      <c r="K57" s="126">
        <f>SUM(F56:J56)</f>
        <v>2700</v>
      </c>
      <c r="L57" s="111"/>
      <c r="M57" s="127"/>
    </row>
    <row r="58" spans="2:13" ht="15" customHeight="1">
      <c r="B58" s="110"/>
      <c r="C58" s="111"/>
      <c r="D58" s="112"/>
      <c r="E58" s="113"/>
      <c r="J58" s="128"/>
      <c r="K58" s="122">
        <f>K57</f>
        <v>2700</v>
      </c>
      <c r="L58" s="111"/>
      <c r="M58" s="129"/>
    </row>
    <row r="59" spans="1:12" ht="15" customHeight="1">
      <c r="A59" s="109">
        <v>11</v>
      </c>
      <c r="B59" s="110">
        <v>158</v>
      </c>
      <c r="C59" s="111" t="s">
        <v>42</v>
      </c>
      <c r="D59" s="112" t="s">
        <v>73</v>
      </c>
      <c r="E59" s="113" t="s">
        <v>35</v>
      </c>
      <c r="F59" s="114">
        <v>9.74</v>
      </c>
      <c r="G59" s="114">
        <v>1.3</v>
      </c>
      <c r="H59" s="114">
        <v>8.54</v>
      </c>
      <c r="I59" s="114">
        <v>4.71</v>
      </c>
      <c r="J59" s="115">
        <v>0.001811574074074074</v>
      </c>
      <c r="K59" s="116">
        <f>K62</f>
        <v>2699</v>
      </c>
      <c r="L59" s="111" t="s">
        <v>74</v>
      </c>
    </row>
    <row r="60" spans="1:12" ht="15" customHeight="1">
      <c r="A60" s="118"/>
      <c r="B60" s="110"/>
      <c r="C60" s="111"/>
      <c r="D60" s="112"/>
      <c r="E60" s="113"/>
      <c r="F60" s="119"/>
      <c r="G60" s="120"/>
      <c r="H60" s="120"/>
      <c r="I60" s="119"/>
      <c r="J60" s="121"/>
      <c r="K60" s="122">
        <f>K62</f>
        <v>2699</v>
      </c>
      <c r="L60" s="111"/>
    </row>
    <row r="61" spans="2:12" ht="15" customHeight="1">
      <c r="B61" s="110"/>
      <c r="C61" s="111"/>
      <c r="D61" s="112"/>
      <c r="E61" s="113"/>
      <c r="F61" s="124">
        <f>IF(ISBLANK(F59),"",INT(20.0479*(17-F59)^1.835))</f>
        <v>761</v>
      </c>
      <c r="G61" s="124">
        <f>IF(ISBLANK(G59),"",INT(1.84523*(G59*100-75)^1.348))</f>
        <v>409</v>
      </c>
      <c r="H61" s="124">
        <f>IF(ISBLANK(H59),"",INT(56.0211*(H59-1.5)^1.05))</f>
        <v>434</v>
      </c>
      <c r="I61" s="124">
        <f>IF(ISBLANK(I59),"",INT(0.188807*(I59*100-210)^1.41))</f>
        <v>482</v>
      </c>
      <c r="J61" s="124">
        <f>IF(ISBLANK(J59),"",INT(0.11193*(254-(J59/$J$8))^1.88))</f>
        <v>613</v>
      </c>
      <c r="K61" s="116">
        <f>K62</f>
        <v>2699</v>
      </c>
      <c r="L61" s="111"/>
    </row>
    <row r="62" spans="2:12" ht="15" customHeight="1">
      <c r="B62" s="110"/>
      <c r="C62" s="111"/>
      <c r="D62" s="112"/>
      <c r="E62" s="113"/>
      <c r="F62" s="125"/>
      <c r="G62" s="125">
        <f>F61+G61</f>
        <v>1170</v>
      </c>
      <c r="H62" s="125">
        <f>G62+H61</f>
        <v>1604</v>
      </c>
      <c r="I62" s="125">
        <f>H62+I61</f>
        <v>2086</v>
      </c>
      <c r="J62" s="125">
        <f>I62+J61</f>
        <v>2699</v>
      </c>
      <c r="K62" s="126">
        <f>SUM(F61:J61)</f>
        <v>2699</v>
      </c>
      <c r="L62" s="111"/>
    </row>
    <row r="63" spans="2:12" ht="15">
      <c r="B63" s="110"/>
      <c r="C63" s="111"/>
      <c r="D63" s="112"/>
      <c r="E63" s="113"/>
      <c r="J63" s="128"/>
      <c r="K63" s="122">
        <f>K62</f>
        <v>2699</v>
      </c>
      <c r="L63" s="111"/>
    </row>
    <row r="64" spans="1:12" ht="15">
      <c r="A64" s="109">
        <v>12</v>
      </c>
      <c r="B64" s="110">
        <v>161</v>
      </c>
      <c r="C64" s="111" t="s">
        <v>38</v>
      </c>
      <c r="D64" s="112" t="s">
        <v>39</v>
      </c>
      <c r="E64" s="113" t="s">
        <v>35</v>
      </c>
      <c r="F64" s="114">
        <v>9.54</v>
      </c>
      <c r="G64" s="114">
        <v>1.57</v>
      </c>
      <c r="H64" s="114">
        <v>9.51</v>
      </c>
      <c r="I64" s="114">
        <v>4.84</v>
      </c>
      <c r="J64" s="115" t="s">
        <v>81</v>
      </c>
      <c r="K64" s="122">
        <f>K66</f>
        <v>2514</v>
      </c>
      <c r="L64" s="111" t="s">
        <v>72</v>
      </c>
    </row>
    <row r="65" spans="1:12" ht="15">
      <c r="A65" s="118"/>
      <c r="B65" s="110"/>
      <c r="C65" s="111"/>
      <c r="D65" s="112"/>
      <c r="E65" s="113"/>
      <c r="F65" s="119"/>
      <c r="G65" s="120"/>
      <c r="H65" s="120"/>
      <c r="I65" s="119"/>
      <c r="J65" s="121"/>
      <c r="K65" s="122">
        <f>K67</f>
        <v>2514</v>
      </c>
      <c r="L65" s="111"/>
    </row>
    <row r="66" spans="2:12" ht="15">
      <c r="B66" s="110"/>
      <c r="C66" s="111"/>
      <c r="D66" s="112"/>
      <c r="E66" s="113"/>
      <c r="F66" s="124">
        <f>IF(ISBLANK(F64),"",INT(20.0479*(17-F64)^1.835))</f>
        <v>800</v>
      </c>
      <c r="G66" s="124">
        <f>IF(ISBLANK(G64),"",INT(1.84523*(G64*100-75)^1.348))</f>
        <v>701</v>
      </c>
      <c r="H66" s="124">
        <f>IF(ISBLANK(H64),"",INT(56.0211*(H64-1.5)^1.05))</f>
        <v>497</v>
      </c>
      <c r="I66" s="124">
        <f>IF(ISBLANK(I64),"",INT(0.188807*(I64*100-210)^1.41))</f>
        <v>516</v>
      </c>
      <c r="J66" s="124">
        <v>0</v>
      </c>
      <c r="K66" s="116">
        <f>K67</f>
        <v>2514</v>
      </c>
      <c r="L66" s="111"/>
    </row>
    <row r="67" spans="2:12" ht="15.75">
      <c r="B67" s="110"/>
      <c r="C67" s="111"/>
      <c r="D67" s="112"/>
      <c r="E67" s="113"/>
      <c r="F67" s="125"/>
      <c r="G67" s="125">
        <f>F66+G66</f>
        <v>1501</v>
      </c>
      <c r="H67" s="125">
        <f>G67+H66</f>
        <v>1998</v>
      </c>
      <c r="I67" s="125">
        <f>H67+I66</f>
        <v>2514</v>
      </c>
      <c r="J67" s="125">
        <f>I67+J66</f>
        <v>2514</v>
      </c>
      <c r="K67" s="126">
        <f>SUM(F66:J66)</f>
        <v>2514</v>
      </c>
      <c r="L67" s="111"/>
    </row>
    <row r="68" spans="2:12" ht="15">
      <c r="B68" s="110"/>
      <c r="C68" s="111"/>
      <c r="D68" s="112"/>
      <c r="E68" s="113"/>
      <c r="J68" s="128"/>
      <c r="K68" s="122">
        <f>K67</f>
        <v>2514</v>
      </c>
      <c r="L68" s="111"/>
    </row>
    <row r="69" spans="1:12" ht="15">
      <c r="A69" s="109">
        <v>13</v>
      </c>
      <c r="B69" s="110">
        <v>163</v>
      </c>
      <c r="C69" s="111" t="s">
        <v>33</v>
      </c>
      <c r="D69" s="112" t="s">
        <v>34</v>
      </c>
      <c r="E69" s="113" t="s">
        <v>35</v>
      </c>
      <c r="F69" s="114">
        <v>9.29</v>
      </c>
      <c r="G69" s="114">
        <v>1.51</v>
      </c>
      <c r="H69" s="114">
        <v>9.78</v>
      </c>
      <c r="I69" s="114">
        <v>4.79</v>
      </c>
      <c r="J69" s="115" t="s">
        <v>81</v>
      </c>
      <c r="K69" s="116">
        <f>K72</f>
        <v>2500</v>
      </c>
      <c r="L69" s="111" t="s">
        <v>72</v>
      </c>
    </row>
    <row r="70" spans="1:12" ht="15">
      <c r="A70" s="118"/>
      <c r="B70" s="110"/>
      <c r="C70" s="111"/>
      <c r="D70" s="112"/>
      <c r="E70" s="113"/>
      <c r="F70" s="119"/>
      <c r="G70" s="120"/>
      <c r="H70" s="120"/>
      <c r="I70" s="119"/>
      <c r="J70" s="121"/>
      <c r="K70" s="122">
        <f>K72</f>
        <v>2500</v>
      </c>
      <c r="L70" s="111"/>
    </row>
    <row r="71" spans="2:12" ht="15">
      <c r="B71" s="110"/>
      <c r="C71" s="111"/>
      <c r="D71" s="112"/>
      <c r="E71" s="113"/>
      <c r="F71" s="124">
        <f>IF(ISBLANK(F69),"",INT(20.0479*(17-F69)^1.835))</f>
        <v>850</v>
      </c>
      <c r="G71" s="124">
        <f>IF(ISBLANK(G69),"",INT(1.84523*(G69*100-75)^1.348))</f>
        <v>632</v>
      </c>
      <c r="H71" s="124">
        <f>IF(ISBLANK(H69),"",INT(56.0211*(H69-1.5)^1.05))</f>
        <v>515</v>
      </c>
      <c r="I71" s="124">
        <f>IF(ISBLANK(I69),"",INT(0.188807*(I69*100-210)^1.41))</f>
        <v>503</v>
      </c>
      <c r="J71" s="124">
        <v>0</v>
      </c>
      <c r="K71" s="116">
        <f>K72</f>
        <v>2500</v>
      </c>
      <c r="L71" s="111"/>
    </row>
    <row r="72" spans="2:12" ht="15.75">
      <c r="B72" s="110"/>
      <c r="C72" s="111"/>
      <c r="D72" s="112"/>
      <c r="E72" s="113"/>
      <c r="F72" s="125"/>
      <c r="G72" s="125">
        <f>F71+G71</f>
        <v>1482</v>
      </c>
      <c r="H72" s="125">
        <f>G72+H71</f>
        <v>1997</v>
      </c>
      <c r="I72" s="125">
        <f>H72+I71</f>
        <v>2500</v>
      </c>
      <c r="J72" s="125">
        <f>I72+J71</f>
        <v>2500</v>
      </c>
      <c r="K72" s="126">
        <f>SUM(F71:J71)</f>
        <v>2500</v>
      </c>
      <c r="L72" s="111"/>
    </row>
    <row r="73" spans="2:12" ht="15">
      <c r="B73" s="110"/>
      <c r="C73" s="111"/>
      <c r="D73" s="112"/>
      <c r="E73" s="113"/>
      <c r="J73" s="128"/>
      <c r="K73" s="122">
        <f>K72</f>
        <v>2500</v>
      </c>
      <c r="L73" s="111"/>
    </row>
    <row r="74" spans="1:12" ht="15">
      <c r="A74" s="109">
        <v>14</v>
      </c>
      <c r="B74" s="110">
        <v>145</v>
      </c>
      <c r="C74" s="111" t="s">
        <v>43</v>
      </c>
      <c r="D74" s="112" t="s">
        <v>44</v>
      </c>
      <c r="E74" s="113" t="s">
        <v>45</v>
      </c>
      <c r="F74" s="114">
        <v>10.72</v>
      </c>
      <c r="G74" s="114">
        <v>1.3</v>
      </c>
      <c r="H74" s="114">
        <v>10.77</v>
      </c>
      <c r="I74" s="114">
        <v>4.63</v>
      </c>
      <c r="J74" s="115">
        <v>0.002123958333333333</v>
      </c>
      <c r="K74" s="116">
        <f>K77</f>
        <v>2366</v>
      </c>
      <c r="L74" s="111" t="s">
        <v>75</v>
      </c>
    </row>
    <row r="75" spans="1:12" ht="15">
      <c r="A75" s="118"/>
      <c r="B75" s="110"/>
      <c r="C75" s="111"/>
      <c r="D75" s="112"/>
      <c r="E75" s="113"/>
      <c r="F75" s="119"/>
      <c r="G75" s="120"/>
      <c r="H75" s="120"/>
      <c r="I75" s="119"/>
      <c r="J75" s="121"/>
      <c r="K75" s="122">
        <f>K77</f>
        <v>2366</v>
      </c>
      <c r="L75" s="111"/>
    </row>
    <row r="76" spans="2:12" ht="15">
      <c r="B76" s="110"/>
      <c r="C76" s="111"/>
      <c r="D76" s="112"/>
      <c r="E76" s="113"/>
      <c r="F76" s="124">
        <f>IF(ISBLANK(F74),"",INT(20.0479*(17-F74)^1.835))</f>
        <v>583</v>
      </c>
      <c r="G76" s="124">
        <f>IF(ISBLANK(G74),"",INT(1.84523*(G74*100-75)^1.348))</f>
        <v>409</v>
      </c>
      <c r="H76" s="124">
        <f>IF(ISBLANK(H74),"",INT(56.0211*(H74-1.5)^1.05))</f>
        <v>580</v>
      </c>
      <c r="I76" s="124">
        <f>IF(ISBLANK(I74),"",INT(0.188807*(I74*100-210)^1.41))</f>
        <v>461</v>
      </c>
      <c r="J76" s="124">
        <f>IF(ISBLANK(J74),"",INT(0.11193*(254-(J74/$J$8))^1.88))</f>
        <v>333</v>
      </c>
      <c r="K76" s="116">
        <f>K77</f>
        <v>2366</v>
      </c>
      <c r="L76" s="111"/>
    </row>
    <row r="77" spans="2:12" ht="15.75">
      <c r="B77" s="110"/>
      <c r="C77" s="111"/>
      <c r="D77" s="112"/>
      <c r="E77" s="113"/>
      <c r="F77" s="125"/>
      <c r="G77" s="125">
        <f>F76+G76</f>
        <v>992</v>
      </c>
      <c r="H77" s="125">
        <f>G77+H76</f>
        <v>1572</v>
      </c>
      <c r="I77" s="125">
        <f>H77+I76</f>
        <v>2033</v>
      </c>
      <c r="J77" s="125">
        <f>I77+J76</f>
        <v>2366</v>
      </c>
      <c r="K77" s="126">
        <f>SUM(F76:J76)</f>
        <v>2366</v>
      </c>
      <c r="L77" s="111"/>
    </row>
    <row r="78" spans="2:12" ht="15">
      <c r="B78" s="110"/>
      <c r="C78" s="111"/>
      <c r="D78" s="112"/>
      <c r="E78" s="113"/>
      <c r="J78" s="128"/>
      <c r="K78" s="122">
        <f>K77</f>
        <v>2366</v>
      </c>
      <c r="L78" s="111"/>
    </row>
    <row r="79" spans="1:12" ht="15">
      <c r="A79" s="109">
        <v>15</v>
      </c>
      <c r="B79" s="110">
        <v>167</v>
      </c>
      <c r="C79" s="111" t="s">
        <v>30</v>
      </c>
      <c r="D79" s="112" t="s">
        <v>31</v>
      </c>
      <c r="E79" s="113" t="s">
        <v>32</v>
      </c>
      <c r="F79" s="114">
        <v>11.7</v>
      </c>
      <c r="G79" s="114">
        <v>1.33</v>
      </c>
      <c r="H79" s="114">
        <v>8.76</v>
      </c>
      <c r="I79" s="114">
        <v>4.66</v>
      </c>
      <c r="J79" s="115">
        <v>0.0022560185185185187</v>
      </c>
      <c r="K79" s="116">
        <f>K82</f>
        <v>2023</v>
      </c>
      <c r="L79" s="111" t="s">
        <v>71</v>
      </c>
    </row>
    <row r="80" spans="1:12" ht="15">
      <c r="A80" s="118"/>
      <c r="B80" s="110"/>
      <c r="C80" s="111"/>
      <c r="D80" s="112"/>
      <c r="E80" s="113"/>
      <c r="F80" s="119"/>
      <c r="G80" s="120"/>
      <c r="H80" s="120"/>
      <c r="I80" s="119"/>
      <c r="J80" s="121"/>
      <c r="K80" s="122">
        <f>K82</f>
        <v>2023</v>
      </c>
      <c r="L80" s="111"/>
    </row>
    <row r="81" spans="2:12" ht="15">
      <c r="B81" s="110"/>
      <c r="C81" s="111"/>
      <c r="D81" s="112"/>
      <c r="E81" s="113"/>
      <c r="F81" s="124">
        <f>IF(ISBLANK(F79),"",INT(20.0479*(17-F79)^1.835))</f>
        <v>427</v>
      </c>
      <c r="G81" s="124">
        <f>IF(ISBLANK(G79),"",INT(1.84523*(G79*100-75)^1.348))</f>
        <v>439</v>
      </c>
      <c r="H81" s="124">
        <f>IF(ISBLANK(H79),"",INT(56.0211*(H79-1.5)^1.05))</f>
        <v>449</v>
      </c>
      <c r="I81" s="124">
        <f>IF(ISBLANK(I79),"",INT(0.188807*(I79*100-210)^1.41))</f>
        <v>469</v>
      </c>
      <c r="J81" s="124">
        <f>IF(ISBLANK(J79),"",INT(0.11193*(254-(J79/$J$8))^1.88))</f>
        <v>239</v>
      </c>
      <c r="K81" s="116">
        <f>K82</f>
        <v>2023</v>
      </c>
      <c r="L81" s="111"/>
    </row>
    <row r="82" spans="2:12" ht="15.75">
      <c r="B82" s="110"/>
      <c r="C82" s="111"/>
      <c r="D82" s="112"/>
      <c r="E82" s="113"/>
      <c r="F82" s="125"/>
      <c r="G82" s="125">
        <f>F81+G81</f>
        <v>866</v>
      </c>
      <c r="H82" s="125">
        <f>G82+H81</f>
        <v>1315</v>
      </c>
      <c r="I82" s="125">
        <f>H82+I81</f>
        <v>1784</v>
      </c>
      <c r="J82" s="125">
        <f>I82+J81</f>
        <v>2023</v>
      </c>
      <c r="K82" s="126">
        <f>SUM(F81:J81)</f>
        <v>2023</v>
      </c>
      <c r="L82" s="111"/>
    </row>
    <row r="83" spans="2:12" ht="15">
      <c r="B83" s="110"/>
      <c r="C83" s="111"/>
      <c r="D83" s="112"/>
      <c r="E83" s="113"/>
      <c r="J83" s="128"/>
      <c r="K83" s="122">
        <f>K82</f>
        <v>2023</v>
      </c>
      <c r="L83" s="111"/>
    </row>
    <row r="84" spans="1:12" ht="15">
      <c r="A84" s="109"/>
      <c r="B84" s="110">
        <v>129</v>
      </c>
      <c r="C84" s="111" t="s">
        <v>46</v>
      </c>
      <c r="D84" s="112" t="s">
        <v>47</v>
      </c>
      <c r="E84" s="113" t="s">
        <v>48</v>
      </c>
      <c r="F84" s="114">
        <v>9.2</v>
      </c>
      <c r="G84" s="114">
        <v>1.39</v>
      </c>
      <c r="H84" s="114">
        <v>10.46</v>
      </c>
      <c r="I84" s="114">
        <v>4.95</v>
      </c>
      <c r="J84" s="115" t="s">
        <v>104</v>
      </c>
      <c r="K84" s="116">
        <f>K87</f>
        <v>2477</v>
      </c>
      <c r="L84" s="111" t="s">
        <v>76</v>
      </c>
    </row>
    <row r="85" spans="1:12" ht="15">
      <c r="A85" s="118"/>
      <c r="B85" s="110"/>
      <c r="C85" s="111"/>
      <c r="D85" s="112"/>
      <c r="E85" s="113"/>
      <c r="F85" s="119"/>
      <c r="G85" s="120"/>
      <c r="H85" s="120"/>
      <c r="I85" s="119"/>
      <c r="J85" s="121"/>
      <c r="K85" s="122">
        <f>K87</f>
        <v>2477</v>
      </c>
      <c r="L85" s="111"/>
    </row>
    <row r="86" spans="2:12" ht="15">
      <c r="B86" s="110"/>
      <c r="C86" s="111"/>
      <c r="D86" s="112"/>
      <c r="E86" s="113"/>
      <c r="F86" s="124">
        <f>IF(ISBLANK(F84),"",INT(20.0479*(17-F84)^1.835))</f>
        <v>869</v>
      </c>
      <c r="G86" s="124">
        <f>IF(ISBLANK(G84),"",INT(1.84523*(G84*100-75)^1.348))</f>
        <v>502</v>
      </c>
      <c r="H86" s="124">
        <f>IF(ISBLANK(H84),"",INT(56.0211*(H84-1.5)^1.05))</f>
        <v>560</v>
      </c>
      <c r="I86" s="124">
        <f>IF(ISBLANK(I84),"",INT(0.188807*(I84*100-210)^1.41))</f>
        <v>546</v>
      </c>
      <c r="J86" s="124"/>
      <c r="K86" s="116">
        <f>K87</f>
        <v>2477</v>
      </c>
      <c r="L86" s="111"/>
    </row>
    <row r="87" spans="2:12" ht="15.75">
      <c r="B87" s="110"/>
      <c r="C87" s="111"/>
      <c r="D87" s="112"/>
      <c r="E87" s="113"/>
      <c r="F87" s="125"/>
      <c r="G87" s="125">
        <f>F86+G86</f>
        <v>1371</v>
      </c>
      <c r="H87" s="125">
        <f>G87+H86</f>
        <v>1931</v>
      </c>
      <c r="I87" s="125">
        <f>H87+I86</f>
        <v>2477</v>
      </c>
      <c r="J87" s="125">
        <f>I87+J86</f>
        <v>2477</v>
      </c>
      <c r="K87" s="126">
        <f>SUM(F86:J86)</f>
        <v>2477</v>
      </c>
      <c r="L87" s="111"/>
    </row>
    <row r="88" spans="2:12" ht="15">
      <c r="B88" s="110"/>
      <c r="C88" s="111"/>
      <c r="D88" s="112"/>
      <c r="E88" s="113"/>
      <c r="J88" s="128"/>
      <c r="K88" s="122">
        <f>K87</f>
        <v>2477</v>
      </c>
      <c r="L88" s="111"/>
    </row>
    <row r="89" spans="1:13" ht="15">
      <c r="A89" s="109"/>
      <c r="B89" s="110">
        <v>93</v>
      </c>
      <c r="C89" s="111" t="s">
        <v>79</v>
      </c>
      <c r="D89" s="112" t="s">
        <v>58</v>
      </c>
      <c r="E89" s="113" t="s">
        <v>59</v>
      </c>
      <c r="F89" s="114">
        <v>9.01</v>
      </c>
      <c r="G89" s="114">
        <v>1.63</v>
      </c>
      <c r="H89" s="114">
        <v>13.64</v>
      </c>
      <c r="I89" s="114" t="s">
        <v>102</v>
      </c>
      <c r="J89" s="115" t="s">
        <v>104</v>
      </c>
      <c r="K89" s="116">
        <f>K92</f>
        <v>2449</v>
      </c>
      <c r="L89" s="111" t="s">
        <v>80</v>
      </c>
      <c r="M89" s="117"/>
    </row>
    <row r="90" spans="1:12" ht="15">
      <c r="A90" s="118"/>
      <c r="B90" s="110"/>
      <c r="C90" s="111"/>
      <c r="D90" s="112"/>
      <c r="E90" s="113"/>
      <c r="F90" s="119"/>
      <c r="G90" s="120"/>
      <c r="H90" s="120"/>
      <c r="I90" s="119"/>
      <c r="J90" s="121"/>
      <c r="K90" s="122">
        <f>K92</f>
        <v>2449</v>
      </c>
      <c r="L90" s="111"/>
    </row>
    <row r="91" spans="2:12" ht="15">
      <c r="B91" s="110"/>
      <c r="C91" s="111"/>
      <c r="D91" s="112"/>
      <c r="E91" s="113"/>
      <c r="F91" s="124">
        <f>IF(ISBLANK(F89),"",INT(20.0479*(17-F89)^1.835))</f>
        <v>908</v>
      </c>
      <c r="G91" s="124">
        <f>IF(ISBLANK(G89),"",INT(1.84523*(G89*100-75)^1.348))</f>
        <v>771</v>
      </c>
      <c r="H91" s="124">
        <f>IF(ISBLANK(H89),"",INT(56.0211*(H89-1.5)^1.05))</f>
        <v>770</v>
      </c>
      <c r="I91" s="124">
        <v>0</v>
      </c>
      <c r="J91" s="124"/>
      <c r="K91" s="116">
        <f>K92</f>
        <v>2449</v>
      </c>
      <c r="L91" s="111"/>
    </row>
    <row r="92" spans="2:13" ht="15.75">
      <c r="B92" s="110"/>
      <c r="C92" s="111"/>
      <c r="D92" s="112"/>
      <c r="E92" s="113"/>
      <c r="F92" s="125"/>
      <c r="G92" s="125">
        <f>F91+G91</f>
        <v>1679</v>
      </c>
      <c r="H92" s="125">
        <f>G92+H91</f>
        <v>2449</v>
      </c>
      <c r="I92" s="125">
        <f>H92+I91</f>
        <v>2449</v>
      </c>
      <c r="J92" s="125">
        <f>I92+J91</f>
        <v>2449</v>
      </c>
      <c r="K92" s="126">
        <f>SUM(F91:J91)</f>
        <v>2449</v>
      </c>
      <c r="L92" s="111"/>
      <c r="M92" s="127"/>
    </row>
    <row r="93" spans="2:13" ht="15">
      <c r="B93" s="110"/>
      <c r="C93" s="111"/>
      <c r="D93" s="112"/>
      <c r="E93" s="113"/>
      <c r="J93" s="128"/>
      <c r="K93" s="122">
        <f>K92</f>
        <v>2449</v>
      </c>
      <c r="M93" s="129"/>
    </row>
    <row r="94" spans="1:12" ht="15">
      <c r="A94" s="109"/>
      <c r="B94" s="110">
        <v>128</v>
      </c>
      <c r="C94" s="111" t="s">
        <v>49</v>
      </c>
      <c r="D94" s="112" t="s">
        <v>50</v>
      </c>
      <c r="E94" s="113" t="s">
        <v>48</v>
      </c>
      <c r="F94" s="114" t="s">
        <v>81</v>
      </c>
      <c r="G94" s="114">
        <v>1.42</v>
      </c>
      <c r="H94" s="114">
        <v>8.34</v>
      </c>
      <c r="I94" s="114">
        <v>4.46</v>
      </c>
      <c r="J94" s="115" t="s">
        <v>104</v>
      </c>
      <c r="K94" s="116">
        <f>K97</f>
        <v>1373</v>
      </c>
      <c r="L94" s="111" t="s">
        <v>77</v>
      </c>
    </row>
    <row r="95" spans="1:12" ht="15">
      <c r="A95" s="118"/>
      <c r="B95" s="110"/>
      <c r="C95" s="111"/>
      <c r="D95" s="112"/>
      <c r="E95" s="113"/>
      <c r="F95" s="119"/>
      <c r="G95" s="120"/>
      <c r="H95" s="120"/>
      <c r="I95" s="119"/>
      <c r="J95" s="121"/>
      <c r="K95" s="122">
        <f>K97</f>
        <v>1373</v>
      </c>
      <c r="L95" s="111"/>
    </row>
    <row r="96" spans="2:12" ht="15">
      <c r="B96" s="110"/>
      <c r="C96" s="111"/>
      <c r="D96" s="112"/>
      <c r="E96" s="113"/>
      <c r="F96" s="124">
        <v>0</v>
      </c>
      <c r="G96" s="124">
        <f>IF(ISBLANK(G94),"",INT(1.84523*(G94*100-75)^1.348))</f>
        <v>534</v>
      </c>
      <c r="H96" s="124">
        <f>IF(ISBLANK(H94),"",INT(56.0211*(H94-1.5)^1.05))</f>
        <v>421</v>
      </c>
      <c r="I96" s="124">
        <f>IF(ISBLANK(I94),"",INT(0.188807*(I94*100-210)^1.41))</f>
        <v>418</v>
      </c>
      <c r="J96" s="124"/>
      <c r="K96" s="116">
        <f>K97</f>
        <v>1373</v>
      </c>
      <c r="L96" s="111"/>
    </row>
    <row r="97" spans="2:12" ht="15.75">
      <c r="B97" s="110"/>
      <c r="C97" s="111"/>
      <c r="D97" s="112"/>
      <c r="E97" s="113"/>
      <c r="F97" s="125"/>
      <c r="G97" s="125">
        <f>F96+G96</f>
        <v>534</v>
      </c>
      <c r="H97" s="125">
        <f>G97+H96</f>
        <v>955</v>
      </c>
      <c r="I97" s="125">
        <f>H97+I96</f>
        <v>1373</v>
      </c>
      <c r="J97" s="125">
        <f>I97+J96</f>
        <v>1373</v>
      </c>
      <c r="K97" s="126">
        <f>SUM(F96:J96)</f>
        <v>1373</v>
      </c>
      <c r="L97" s="111"/>
    </row>
    <row r="98" spans="2:12" ht="15">
      <c r="B98" s="110"/>
      <c r="C98" s="111"/>
      <c r="D98" s="112"/>
      <c r="E98" s="113"/>
      <c r="J98" s="128"/>
      <c r="K98" s="122">
        <f>K97</f>
        <v>1373</v>
      </c>
      <c r="L98" s="111"/>
    </row>
    <row r="99" spans="2:5" ht="15">
      <c r="B99" s="110"/>
      <c r="C99" s="111"/>
      <c r="D99" s="112"/>
      <c r="E99" s="113"/>
    </row>
  </sheetData>
  <sheetProtection/>
  <mergeCells count="2">
    <mergeCell ref="A1:L1"/>
    <mergeCell ref="A5:L5"/>
  </mergeCells>
  <printOptions/>
  <pageMargins left="0.11811023622047245" right="0.11811023622047245" top="0.35433070866141736" bottom="0.5511811023622047" header="0.31496062992125984" footer="0"/>
  <pageSetup horizontalDpi="600" verticalDpi="600" orientation="landscape" paperSize="9" r:id="rId2"/>
  <headerFoot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2017-01-08T17:56:44Z</cp:lastPrinted>
  <dcterms:created xsi:type="dcterms:W3CDTF">2008-02-21T13:44:37Z</dcterms:created>
  <dcterms:modified xsi:type="dcterms:W3CDTF">2017-01-08T17:56:50Z</dcterms:modified>
  <cp:category/>
  <cp:version/>
  <cp:contentType/>
  <cp:contentStatus/>
</cp:coreProperties>
</file>